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8355" windowHeight="7245" activeTab="2"/>
  </bookViews>
  <sheets>
    <sheet name="מחוון" sheetId="1" r:id="rId1"/>
    <sheet name="פעילות" sheetId="3" r:id="rId2"/>
    <sheet name="גיליון1" sheetId="5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5" l="1"/>
  <c r="L13" i="5"/>
  <c r="N4" i="5"/>
  <c r="M4" i="5"/>
  <c r="L4" i="5"/>
  <c r="I3" i="5"/>
  <c r="H3" i="5"/>
  <c r="G3" i="5"/>
  <c r="F3" i="5"/>
  <c r="E3" i="5"/>
  <c r="N13" i="5" s="1"/>
  <c r="M13" i="5" l="1"/>
  <c r="B18" i="3" l="1"/>
  <c r="I56" i="1" l="1"/>
  <c r="I57" i="1"/>
  <c r="I58" i="1"/>
  <c r="I59" i="1"/>
  <c r="I60" i="1"/>
  <c r="I61" i="1"/>
  <c r="I62" i="1"/>
  <c r="D14" i="3" l="1"/>
  <c r="D6" i="3"/>
  <c r="D20" i="3" l="1"/>
  <c r="D21" i="3" s="1"/>
  <c r="I54" i="1"/>
  <c r="B13" i="3" l="1"/>
  <c r="B12" i="3"/>
  <c r="B11" i="3"/>
  <c r="B10" i="3"/>
  <c r="B6" i="3"/>
  <c r="B19" i="3" l="1"/>
  <c r="B14" i="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40" i="1"/>
  <c r="I41" i="1"/>
  <c r="I42" i="1"/>
  <c r="I43" i="1"/>
  <c r="I44" i="1"/>
  <c r="I45" i="1"/>
  <c r="I47" i="1"/>
  <c r="I48" i="1"/>
  <c r="I49" i="1"/>
  <c r="I50" i="1"/>
  <c r="I52" i="1"/>
  <c r="I53" i="1"/>
  <c r="I55" i="1"/>
  <c r="B70" i="1" l="1"/>
  <c r="B71" i="1"/>
  <c r="B69" i="1"/>
  <c r="B68" i="1"/>
</calcChain>
</file>

<file path=xl/sharedStrings.xml><?xml version="1.0" encoding="utf-8"?>
<sst xmlns="http://schemas.openxmlformats.org/spreadsheetml/2006/main" count="350" uniqueCount="185">
  <si>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</si>
  <si>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</si>
  <si>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</si>
  <si>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</si>
  <si>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</si>
  <si>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</si>
  <si>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</si>
  <si>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</si>
  <si>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</si>
  <si>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</si>
  <si>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</si>
  <si>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</si>
  <si>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</si>
  <si>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</si>
  <si>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</si>
  <si>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</si>
  <si>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</si>
  <si>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מחלקה לילדים מלידה ונוער בסיכון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</si>
  <si>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</si>
  <si>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</si>
  <si>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</si>
  <si>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</si>
  <si>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</si>
  <si>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</si>
  <si>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</si>
  <si>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"מודל יישובי לגיל הרך" – מסמך ידע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</si>
  <si>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</si>
  <si>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</si>
  <si>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</si>
  <si>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</si>
  <si>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</si>
  <si>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</si>
  <si>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</si>
  <si>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</si>
  <si>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</si>
  <si>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</si>
  <si>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</si>
  <si>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</si>
  <si>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</si>
  <si>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</si>
  <si>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</si>
  <si>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</si>
  <si>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</si>
  <si>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</si>
  <si>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</si>
  <si>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</si>
  <si>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</si>
  <si>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</si>
  <si>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</si>
  <si>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</si>
  <si>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</si>
  <si>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ITERS</t>
  </si>
  <si>
    <t>מפגשי פורום/י מנהלות</t>
  </si>
  <si>
    <t>מסגרות</t>
  </si>
  <si>
    <t>נשות מקצוע</t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</si>
  <si>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</si>
  <si>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</si>
  <si>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</si>
  <si>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</si>
  <si>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</si>
  <si>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>הפצת מסמכי ידע הורים במרכז (מודל יישומי הורים במרכז, פורטל הורים - מדריך)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</si>
  <si>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</si>
  <si>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</si>
  <si>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</si>
  <si>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</si>
  <si>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</si>
  <si>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</si>
  <si>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</si>
  <si>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</si>
  <si>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</si>
  <si>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</si>
  <si>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</si>
  <si>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</si>
  <si>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</si>
  <si>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</si>
  <si>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</si>
  <si>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</si>
  <si>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</si>
  <si>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</si>
  <si>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</si>
  <si>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</si>
  <si>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</si>
  <si>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</si>
  <si>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</si>
  <si>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</si>
  <si>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</si>
  <si>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</si>
  <si>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</si>
  <si>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</si>
  <si>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</si>
  <si>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</si>
  <si>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</si>
  <si>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</si>
  <si>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סה"כ זירת ההורים</t>
  </si>
  <si>
    <t>אנשי מקצוע</t>
  </si>
  <si>
    <t>סדנאות בין דיסיפלינריות</t>
  </si>
  <si>
    <t>ועדת גיל הרך-</t>
  </si>
  <si>
    <t>הדרכה פרטנית בבית המשפחה - איתור ביתי</t>
  </si>
  <si>
    <t>משחקייה</t>
  </si>
  <si>
    <t>קבוצת הורים ותינוקות - סדנת עיסוי והתפתחות תינוקות לתקופת הקורונה</t>
  </si>
  <si>
    <t>סה"כ זירת אנשי מקצוע</t>
  </si>
  <si>
    <t>שפ"ח</t>
  </si>
  <si>
    <t>רג'דה סיימה במרץ. בקרוב תמונה רכזת חדשה</t>
  </si>
  <si>
    <t>מה שתוכנן</t>
  </si>
  <si>
    <t>מתחילים עכשיו בדצמבר תהליך להקמה</t>
  </si>
  <si>
    <t>בתהליך</t>
  </si>
  <si>
    <t>סה"כ  תקציב 2020</t>
  </si>
  <si>
    <t>סה"כ תקציב מיועד 2021</t>
  </si>
  <si>
    <t>סה"כ תקציב מבוקש מהמיזם 2021</t>
  </si>
  <si>
    <t>בבדיקה של סומיא מול גורמים ברשות ל-2022</t>
  </si>
  <si>
    <t>חצי משרה תוטמע כבר ב-2021. הרשות בשלב של מיונים לתפקיד</t>
  </si>
  <si>
    <t>בשיח של סומיא עם מנהלת הרווחה, אשר מכירה בחשיבות המענה ובוחנת אמצעים להטמעתו</t>
  </si>
  <si>
    <t>עבור 30% משרה ל12 חודשים</t>
  </si>
  <si>
    <t>בבדיקה של סומיא מול פאטמה מנהלת המג"ר. יחד הן בוחנות הטמעה בסיוע של גורמי פילנתרופיה</t>
  </si>
  <si>
    <t xml:space="preserve">בשל הקורונה נבנתה תכנית מותאמת למצב, ויש שאיפה ברשות לקיים משחקייה פיסית  עם סיום הקורונה. </t>
  </si>
  <si>
    <t>בבדיקה של סומיא מול מנהל "עיר ללא אלימות" להמשכיות הקבוצות</t>
  </si>
  <si>
    <t>עבור קבוצות קטנות (לפי התו הסגול), כעשר קב', כ-2000 ₪ לסדנא</t>
  </si>
  <si>
    <t>בבדיקה של סומיא עם גורמים רלוונטיים ברשות</t>
  </si>
  <si>
    <t>משחקייה טיפולית לאוכלוסיות רווחה</t>
  </si>
  <si>
    <t>עבור 11 חודשי עבודה. משחקייה זו תהווה מענה רגשי למשפחות רווחה פעמיים בשבוע, במקום הרחבת נתיבים להורות, וע"י המטפלת שעבדה שם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</si>
  <si>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טמרה</t>
    </r>
  </si>
  <si>
    <t>מידע כללי</t>
  </si>
  <si>
    <t>שם רשות</t>
  </si>
  <si>
    <t>מס' ילדים 
לידה-3</t>
  </si>
  <si>
    <t>מס' ילדים בסיכון 
לידה-3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</si>
  <si>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</si>
  <si>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</si>
  <si>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</si>
  <si>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</si>
  <si>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</si>
  <si>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טמרה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</si>
  <si>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</si>
  <si>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</si>
  <si>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</si>
  <si>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</si>
  <si>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</si>
  <si>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</si>
  <si>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</si>
  <si>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</si>
  <si>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ליווי התפתחותי לאמהות וילדים גילאי  לידה עד 6 חודשים</t>
  </si>
  <si>
    <t>מיזם הינקות</t>
  </si>
  <si>
    <t>מניעה</t>
  </si>
  <si>
    <t>השף הקטן</t>
  </si>
  <si>
    <t>רשות - מג"ר</t>
  </si>
  <si>
    <t>החקלאי הקטן</t>
  </si>
  <si>
    <t>תחושה וחוויה</t>
  </si>
  <si>
    <t>מעונות</t>
  </si>
  <si>
    <t>הכשרות להורים במעונות המפוקחים</t>
  </si>
  <si>
    <t>מיזם (רכזת הורים וינקות)</t>
  </si>
  <si>
    <t>נתיבים להורות</t>
  </si>
  <si>
    <t>רשות - רווחה 360</t>
  </si>
  <si>
    <t>טיפול</t>
  </si>
  <si>
    <t xml:space="preserve">40נפשות כולל ילדים והורים </t>
  </si>
  <si>
    <t>איתור</t>
  </si>
  <si>
    <t>תוספת שרות פסיכולוגי התפתחותי במרכז הגיל הרך</t>
  </si>
  <si>
    <t>מגר -יחידה התפתחותית 360</t>
  </si>
  <si>
    <t>תוכנית ראשית</t>
  </si>
  <si>
    <t>רווחה</t>
  </si>
  <si>
    <t xml:space="preserve">איתור </t>
  </si>
  <si>
    <t>בית פתוח לאמהות לילדים בגיל הרך</t>
  </si>
  <si>
    <t xml:space="preserve">רשות - 360-משרד הבריאות </t>
  </si>
  <si>
    <t>המשחק ככלי לקידום ההתפתחותי ויצירת קשר</t>
  </si>
  <si>
    <t>משרד הבריאות רשות 360</t>
  </si>
  <si>
    <t>חיזוק הקשר בין הורה ילד</t>
  </si>
  <si>
    <t xml:space="preserve"> ברשות 360 בריאות</t>
  </si>
  <si>
    <t>איתור ביתי</t>
  </si>
  <si>
    <t xml:space="preserve">רבע משרה של עוסית </t>
  </si>
  <si>
    <t xml:space="preserve">משרד הבריאות - רווחה </t>
  </si>
  <si>
    <t xml:space="preserve">המשפחות משתנות </t>
  </si>
  <si>
    <t xml:space="preserve">הוספת משפחות בתוכנית איתור ביתי </t>
  </si>
  <si>
    <t xml:space="preserve">מיזם הינקות </t>
  </si>
  <si>
    <t xml:space="preserve"> </t>
  </si>
  <si>
    <t xml:space="preserve">ליווי להקמת פורום הורים </t>
  </si>
  <si>
    <t xml:space="preserve">מניעה </t>
  </si>
  <si>
    <t>מענה/ים מבוקש/ים</t>
  </si>
  <si>
    <t xml:space="preserve">משחקייה טיפולית לאוכלוסיות רווחה מתן טיפול רגשי </t>
  </si>
  <si>
    <t xml:space="preserve">משחקייה  דרך אנשי מקצוע מרפאה בעיסוק עוסית ומדריכת הורים </t>
  </si>
  <si>
    <t>הכנה להורות (בתוך הבית הפתוח)</t>
  </si>
  <si>
    <t>סדנא דיאדית אב ילד</t>
  </si>
  <si>
    <t xml:space="preserve">פורם הורים </t>
  </si>
  <si>
    <t>סה"כ</t>
  </si>
  <si>
    <t>מס' ילדים תחת חוק פעוטות בסיכון</t>
  </si>
  <si>
    <t>אוניברסלי/ משולב/ 
סיכון</t>
  </si>
  <si>
    <t>משחקה - הדרכה לאמהות דרך מרפאה בעיסוק ומדריכת הורים  ועוסית</t>
  </si>
  <si>
    <t>אוברסלי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</si>
</sst>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1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sz val="12"/>
      <color theme="1"/>
      <name val="Times New Roman"/>
      <family val="1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u/>
      <sz val="11"/>
      <color theme="10"/>
      <name val="Arial"/>
      <family val="2"/>
      <charset val="177"/>
      <scheme val="minor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sz val="11"/>
      <name val="Segoe UI Light"/>
      <family val="2"/>
    </font>
    <font>
      <b/>
      <sz val="12"/>
      <color theme="3"/>
      <name val="Arial"/>
      <family val="2"/>
      <scheme val="minor"/>
    </font>
    <font>
      <b/>
      <sz val="13"/>
      <color theme="3"/>
      <name val="Arial"/>
      <family val="2"/>
      <charset val="177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9" fontId="15" fillId="14" borderId="1" applyProtection="0">
      <alignment horizontal="right"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3" applyNumberFormat="0" applyFill="0" applyAlignment="0" applyProtection="0"/>
  </cellStyleXfs>
  <cellXfs count="106">
    <xf numFmtId="0" fontId="0" fillId="0" borderId="0" xfId="0"/>
    <xf numFmtId="0" fontId="7" fillId="0" borderId="0" xfId="0" applyFont="1" applyBorder="1" applyAlignment="1">
      <alignment horizontal="right" vertical="center" wrapText="1"/>
    </xf>
    <xf numFmtId="0" fontId="9" fillId="0" borderId="0" xfId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right" vertical="center" wrapText="1"/>
    </xf>
    <xf numFmtId="1" fontId="5" fillId="5" borderId="0" xfId="0" applyNumberFormat="1" applyFont="1" applyFill="1" applyBorder="1" applyAlignment="1">
      <alignment horizontal="right" vertical="center" wrapText="1"/>
    </xf>
    <xf numFmtId="1" fontId="5" fillId="6" borderId="0" xfId="0" applyNumberFormat="1" applyFont="1" applyFill="1" applyBorder="1" applyAlignment="1">
      <alignment horizontal="right" vertical="center" wrapText="1"/>
    </xf>
    <xf numFmtId="164" fontId="5" fillId="6" borderId="0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1" fontId="6" fillId="3" borderId="0" xfId="0" applyNumberFormat="1" applyFont="1" applyFill="1" applyBorder="1" applyAlignment="1">
      <alignment horizontal="right" vertical="center" wrapText="1"/>
    </xf>
    <xf numFmtId="1" fontId="6" fillId="4" borderId="0" xfId="0" applyNumberFormat="1" applyFont="1" applyFill="1" applyBorder="1" applyAlignment="1">
      <alignment horizontal="right" vertical="center" wrapText="1"/>
    </xf>
    <xf numFmtId="1" fontId="6" fillId="5" borderId="0" xfId="0" applyNumberFormat="1" applyFont="1" applyFill="1" applyBorder="1" applyAlignment="1">
      <alignment horizontal="right" vertical="center" wrapText="1"/>
    </xf>
    <xf numFmtId="1" fontId="6" fillId="6" borderId="0" xfId="0" applyNumberFormat="1" applyFont="1" applyFill="1" applyBorder="1" applyAlignment="1">
      <alignment horizontal="right" vertical="center" wrapText="1"/>
    </xf>
    <xf numFmtId="164" fontId="0" fillId="6" borderId="0" xfId="0" applyNumberFormat="1" applyFill="1" applyBorder="1" applyAlignment="1">
      <alignment horizontal="right" vertical="top" wrapText="1"/>
    </xf>
    <xf numFmtId="0" fontId="4" fillId="7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7" fillId="8" borderId="0" xfId="0" applyFont="1" applyFill="1" applyBorder="1" applyAlignment="1">
      <alignment horizontal="right" vertical="center" wrapText="1"/>
    </xf>
    <xf numFmtId="0" fontId="4" fillId="9" borderId="0" xfId="0" applyFont="1" applyFill="1" applyBorder="1" applyAlignment="1">
      <alignment horizontal="right" vertical="center" wrapText="1"/>
    </xf>
    <xf numFmtId="0" fontId="7" fillId="9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right" vertical="center" wrapText="1" readingOrder="2"/>
    </xf>
    <xf numFmtId="0" fontId="7" fillId="12" borderId="0" xfId="0" applyFont="1" applyFill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 readingOrder="2"/>
    </xf>
    <xf numFmtId="0" fontId="16" fillId="0" borderId="0" xfId="0" applyFont="1" applyAlignment="1">
      <alignment horizontal="center" vertical="top" wrapText="1"/>
    </xf>
    <xf numFmtId="165" fontId="16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right" vertical="top" wrapText="1" readingOrder="2"/>
    </xf>
    <xf numFmtId="0" fontId="16" fillId="0" borderId="2" xfId="0" applyFont="1" applyBorder="1" applyAlignment="1">
      <alignment horizontal="center" vertical="top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6" fillId="0" borderId="2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 wrapText="1"/>
    </xf>
    <xf numFmtId="0" fontId="16" fillId="12" borderId="2" xfId="0" applyFont="1" applyFill="1" applyBorder="1" applyAlignment="1">
      <alignment horizontal="right" vertical="center"/>
    </xf>
    <xf numFmtId="0" fontId="16" fillId="1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7" fillId="0" borderId="2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165" fontId="18" fillId="0" borderId="2" xfId="3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3" fontId="16" fillId="0" borderId="2" xfId="0" applyNumberFormat="1" applyFont="1" applyFill="1" applyBorder="1" applyAlignment="1">
      <alignment vertical="top" wrapText="1"/>
    </xf>
    <xf numFmtId="3" fontId="17" fillId="0" borderId="2" xfId="0" applyNumberFormat="1" applyFont="1" applyBorder="1" applyAlignment="1">
      <alignment vertical="top" wrapText="1"/>
    </xf>
    <xf numFmtId="3" fontId="16" fillId="12" borderId="2" xfId="0" applyNumberFormat="1" applyFont="1" applyFill="1" applyBorder="1" applyAlignment="1">
      <alignment vertical="top" wrapText="1"/>
    </xf>
    <xf numFmtId="165" fontId="0" fillId="0" borderId="2" xfId="0" applyNumberFormat="1" applyFont="1" applyBorder="1" applyAlignment="1">
      <alignment vertical="top"/>
    </xf>
    <xf numFmtId="165" fontId="17" fillId="0" borderId="2" xfId="4" applyNumberFormat="1" applyFont="1" applyBorder="1" applyAlignment="1">
      <alignment horizontal="right" vertical="top" wrapText="1"/>
    </xf>
    <xf numFmtId="165" fontId="0" fillId="0" borderId="2" xfId="0" applyNumberFormat="1" applyFont="1" applyBorder="1" applyAlignment="1">
      <alignment horizontal="right" wrapText="1"/>
    </xf>
    <xf numFmtId="0" fontId="0" fillId="12" borderId="0" xfId="0" applyFont="1" applyFill="1" applyBorder="1" applyAlignment="1">
      <alignment vertical="top" wrapText="1"/>
    </xf>
    <xf numFmtId="0" fontId="0" fillId="12" borderId="2" xfId="0" applyFont="1" applyFill="1" applyBorder="1" applyAlignment="1">
      <alignment vertical="top" wrapText="1"/>
    </xf>
    <xf numFmtId="165" fontId="0" fillId="15" borderId="2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vertical="center" wrapText="1"/>
    </xf>
    <xf numFmtId="0" fontId="16" fillId="0" borderId="2" xfId="0" applyFont="1" applyBorder="1" applyAlignment="1">
      <alignment vertical="top" wrapText="1"/>
    </xf>
    <xf numFmtId="0" fontId="16" fillId="12" borderId="2" xfId="0" applyFont="1" applyFill="1" applyBorder="1" applyAlignment="1">
      <alignment vertical="top" wrapText="1"/>
    </xf>
    <xf numFmtId="3" fontId="16" fillId="0" borderId="2" xfId="0" applyNumberFormat="1" applyFont="1" applyBorder="1" applyAlignment="1">
      <alignment vertical="top" wrapText="1"/>
    </xf>
    <xf numFmtId="0" fontId="16" fillId="12" borderId="0" xfId="0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3" fontId="18" fillId="12" borderId="2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49" fontId="19" fillId="13" borderId="2" xfId="2" applyFont="1" applyFill="1" applyBorder="1" applyAlignment="1">
      <alignment horizontal="right" vertical="top" wrapText="1"/>
    </xf>
    <xf numFmtId="49" fontId="15" fillId="13" borderId="0" xfId="2" applyFill="1" applyBorder="1" applyAlignment="1">
      <alignment vertical="top" wrapText="1"/>
    </xf>
    <xf numFmtId="0" fontId="0" fillId="0" borderId="0" xfId="0" applyAlignment="1">
      <alignment vertical="top"/>
    </xf>
    <xf numFmtId="0" fontId="20" fillId="13" borderId="2" xfId="5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3" fillId="1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3" fillId="16" borderId="2" xfId="0" applyFont="1" applyFill="1" applyBorder="1" applyAlignment="1">
      <alignment horizontal="center" vertical="center" readingOrder="2"/>
    </xf>
    <xf numFmtId="49" fontId="15" fillId="17" borderId="4" xfId="2" applyFill="1" applyBorder="1" applyAlignment="1">
      <alignment vertical="top"/>
    </xf>
    <xf numFmtId="49" fontId="15" fillId="17" borderId="0" xfId="2" applyFill="1" applyBorder="1" applyAlignment="1">
      <alignment vertical="top" wrapText="1"/>
    </xf>
    <xf numFmtId="0" fontId="20" fillId="17" borderId="2" xfId="5" applyFill="1" applyBorder="1" applyAlignment="1">
      <alignment vertical="top" wrapText="1"/>
    </xf>
    <xf numFmtId="0" fontId="0" fillId="17" borderId="2" xfId="0" applyFill="1" applyBorder="1" applyAlignment="1">
      <alignment vertical="top" wrapText="1"/>
    </xf>
    <xf numFmtId="165" fontId="0" fillId="17" borderId="2" xfId="4" applyNumberFormat="1" applyFont="1" applyFill="1" applyBorder="1" applyAlignment="1">
      <alignment vertical="top" wrapText="1"/>
    </xf>
    <xf numFmtId="0" fontId="13" fillId="18" borderId="2" xfId="0" applyFont="1" applyFill="1" applyBorder="1" applyAlignment="1">
      <alignment vertical="top"/>
    </xf>
    <xf numFmtId="49" fontId="15" fillId="19" borderId="4" xfId="2" applyFill="1" applyBorder="1" applyAlignment="1">
      <alignment vertical="top"/>
    </xf>
    <xf numFmtId="49" fontId="15" fillId="19" borderId="0" xfId="2" applyFill="1" applyBorder="1" applyAlignment="1">
      <alignment vertical="top" wrapText="1"/>
    </xf>
    <xf numFmtId="0" fontId="20" fillId="19" borderId="2" xfId="5" applyFill="1" applyBorder="1" applyAlignment="1">
      <alignment vertical="top" wrapText="1"/>
    </xf>
    <xf numFmtId="0" fontId="0" fillId="19" borderId="2" xfId="0" applyFill="1" applyBorder="1" applyAlignment="1">
      <alignment vertical="top" wrapText="1"/>
    </xf>
    <xf numFmtId="165" fontId="0" fillId="19" borderId="2" xfId="4" applyNumberFormat="1" applyFont="1" applyFill="1" applyBorder="1" applyAlignment="1">
      <alignment vertical="top" wrapText="1"/>
    </xf>
    <xf numFmtId="0" fontId="13" fillId="19" borderId="2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0" borderId="0" xfId="0" applyFont="1" applyAlignment="1">
      <alignment horizontal="justify" vertical="top" readingOrder="2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top"/>
    </xf>
    <xf numFmtId="165" fontId="0" fillId="0" borderId="0" xfId="0" applyNumberFormat="1" applyAlignment="1">
      <alignment vertical="top"/>
    </xf>
  </cellXfs>
  <cellStyles count="6">
    <cellStyle name="Comma" xfId="4" builtinId="3"/>
    <cellStyle name="Comma 3" xfId="3"/>
    <cellStyle name="Normal" xfId="0" builtinId="0"/>
    <cellStyle name="היפר-קישור" xfId="1" builtinId="8"/>
    <cellStyle name="כותרת 1" xfId="2" builtinId="16" customBuiltin="1"/>
    <cellStyle name="כותרת 2" xfId="5" builtinId="17"/>
  </cellStyles>
  <dxfs count="5"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מחוון!$A$68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מחוון!$B$68</c:f>
              <c:numCache>
                <c:formatCode>0.0</c:formatCode>
                <c:ptCount val="1"/>
                <c:pt idx="0">
                  <c:v>4.3043478260869561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מחוון!$A$69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מחוון!$B$69</c:f>
              <c:numCache>
                <c:formatCode>0.0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מחוון!$A$70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מחוון!$B$70</c:f>
              <c:numCache>
                <c:formatCode>0.0</c:formatCode>
                <c:ptCount val="1"/>
                <c:pt idx="0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מחוון!$A$71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מחוון!$B$71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D9-411D-BB80-CB249581D4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D9-411D-BB80-CB249581D4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D9-411D-BB80-CB249581D4FE}"/>
              </c:ext>
            </c:extLst>
          </c:dPt>
          <c:cat>
            <c:strRef>
              <c:f>[2]גיליון1!$K$12:$M$12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[2]גיליון1!$K$13:$M$13</c:f>
              <c:numCache>
                <c:formatCode>General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D9-411D-BB80-CB249581D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5F-46CE-9D97-FE1D97B34A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5F-46CE-9D97-FE1D97B34A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F5F-46CE-9D97-FE1D97B34AA8}"/>
              </c:ext>
            </c:extLst>
          </c:dPt>
          <c:cat>
            <c:strRef>
              <c:f>[2]גיליון1!$L$3:$N$3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[2]גיליון1!$L$4:$N$4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5F-46CE-9D97-FE1D97B34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64</xdr:row>
      <xdr:rowOff>123831</xdr:rowOff>
    </xdr:from>
    <xdr:to>
      <xdr:col>6</xdr:col>
      <xdr:colOff>19050</xdr:colOff>
      <xdr:row>79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314326</xdr:colOff>
      <xdr:row>14</xdr:row>
      <xdr:rowOff>28575</xdr:rowOff>
    </xdr:from>
    <xdr:to>
      <xdr:col>14</xdr:col>
      <xdr:colOff>361950</xdr:colOff>
      <xdr:row>17</xdr:row>
      <xdr:rowOff>333375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204789</xdr:colOff>
      <xdr:row>5</xdr:row>
      <xdr:rowOff>57150</xdr:rowOff>
    </xdr:from>
    <xdr:to>
      <xdr:col>14</xdr:col>
      <xdr:colOff>247651</xdr:colOff>
      <xdr:row>9</xdr:row>
      <xdr:rowOff>114300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02;&#1497;&#1494;&#1501;%202%20-%20&#1514;&#1499;&#1504;&#1493;&#1503;%20&#1492;&#1512;&#1495;&#1489;&#1492;%20&#1496;&#1502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496;&#1502;&#1512;&#1492;%20-%20&#1488;&#1495;&#1512;&#1497;%20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6</v>
          </cell>
          <cell r="L4">
            <v>0</v>
          </cell>
          <cell r="M4">
            <v>8</v>
          </cell>
        </row>
        <row r="12">
          <cell r="K12" t="str">
            <v>מניעה</v>
          </cell>
          <cell r="L12" t="str">
            <v>איתור</v>
          </cell>
          <cell r="M12" t="str">
            <v>טיפול</v>
          </cell>
        </row>
        <row r="13">
          <cell r="K13">
            <v>8</v>
          </cell>
          <cell r="L13">
            <v>5</v>
          </cell>
          <cell r="M1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L3" t="str">
            <v>סיכון</v>
          </cell>
          <cell r="M3" t="str">
            <v>משולב</v>
          </cell>
          <cell r="N3" t="str">
            <v>אוניברסלי</v>
          </cell>
        </row>
        <row r="4">
          <cell r="L4">
            <v>6</v>
          </cell>
          <cell r="M4">
            <v>4</v>
          </cell>
          <cell r="N4">
            <v>4</v>
          </cell>
        </row>
        <row r="12">
          <cell r="K12" t="str">
            <v>מניעה</v>
          </cell>
          <cell r="L12" t="str">
            <v>איתור</v>
          </cell>
          <cell r="M12" t="str">
            <v>טיפול</v>
          </cell>
        </row>
        <row r="13">
          <cell r="K13">
            <v>8</v>
          </cell>
          <cell r="L13">
            <v>5</v>
          </cell>
          <cell r="M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rents.education.gov.il/prhnet/parents/parents-training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rightToLeft="1" zoomScale="120" zoomScaleNormal="120" workbookViewId="0">
      <pane xSplit="2" ySplit="2" topLeftCell="C6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ColWidth="9" defaultRowHeight="14.25" x14ac:dyDescent="0.2"/>
  <cols>
    <col min="1" max="2" width="9" style="4"/>
    <col min="3" max="3" width="34.125" style="4" customWidth="1"/>
    <col min="4" max="8" width="9" style="31"/>
    <col min="9" max="9" width="9" style="32"/>
    <col min="10" max="10" width="43.875" style="4" customWidth="1"/>
    <col min="11" max="16384" width="9" style="4"/>
  </cols>
  <sheetData>
    <row r="1" spans="1:10" ht="37.5" x14ac:dyDescent="0.2">
      <c r="A1" s="103" t="s">
        <v>120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 x14ac:dyDescent="0.2">
      <c r="A2" s="6"/>
      <c r="B2" s="6"/>
      <c r="C2" s="6"/>
      <c r="D2" s="9">
        <v>1</v>
      </c>
      <c r="E2" s="10">
        <v>2</v>
      </c>
      <c r="F2" s="11">
        <v>3</v>
      </c>
      <c r="G2" s="12">
        <v>4</v>
      </c>
      <c r="H2" s="13">
        <v>5</v>
      </c>
      <c r="I2" s="14"/>
      <c r="J2" s="6"/>
    </row>
    <row r="3" spans="1:10" ht="75" x14ac:dyDescent="0.2">
      <c r="A3" s="6" t="s">
        <v>57</v>
      </c>
      <c r="B3" s="6" t="s">
        <v>0</v>
      </c>
      <c r="C3" s="6" t="s">
        <v>1</v>
      </c>
      <c r="D3" s="15" t="s">
        <v>2</v>
      </c>
      <c r="E3" s="16" t="s">
        <v>3</v>
      </c>
      <c r="F3" s="17" t="s">
        <v>58</v>
      </c>
      <c r="G3" s="18" t="s">
        <v>59</v>
      </c>
      <c r="H3" s="19" t="s">
        <v>4</v>
      </c>
      <c r="I3" s="20"/>
      <c r="J3" s="6" t="s">
        <v>5</v>
      </c>
    </row>
    <row r="4" spans="1:10" ht="31.5" x14ac:dyDescent="0.2">
      <c r="A4" s="21" t="s">
        <v>6</v>
      </c>
      <c r="B4" s="22" t="s">
        <v>7</v>
      </c>
      <c r="C4" s="1" t="s">
        <v>8</v>
      </c>
      <c r="D4" s="23"/>
      <c r="E4" s="24"/>
      <c r="F4" s="23"/>
      <c r="G4" s="23"/>
      <c r="H4" s="23">
        <v>5</v>
      </c>
      <c r="I4" s="25">
        <f>SUM(D4:H4)</f>
        <v>5</v>
      </c>
      <c r="J4" s="1"/>
    </row>
    <row r="5" spans="1:10" ht="31.5" x14ac:dyDescent="0.2">
      <c r="A5" s="21" t="s">
        <v>6</v>
      </c>
      <c r="B5" s="22"/>
      <c r="C5" s="1" t="s">
        <v>9</v>
      </c>
      <c r="D5" s="23"/>
      <c r="E5" s="23"/>
      <c r="F5" s="23"/>
      <c r="G5" s="24"/>
      <c r="H5" s="23">
        <v>5</v>
      </c>
      <c r="I5" s="25">
        <f t="shared" ref="I5:I62" si="0">SUM(D5:H5)</f>
        <v>5</v>
      </c>
      <c r="J5" s="1"/>
    </row>
    <row r="6" spans="1:10" ht="15.75" x14ac:dyDescent="0.2">
      <c r="A6" s="21" t="s">
        <v>6</v>
      </c>
      <c r="B6" s="22"/>
      <c r="C6" s="1" t="s">
        <v>10</v>
      </c>
      <c r="D6" s="23"/>
      <c r="E6" s="23">
        <v>2</v>
      </c>
      <c r="F6" s="23"/>
      <c r="G6" s="23"/>
      <c r="H6" s="24"/>
      <c r="I6" s="25">
        <f t="shared" si="0"/>
        <v>2</v>
      </c>
      <c r="J6" s="1"/>
    </row>
    <row r="7" spans="1:10" ht="31.5" x14ac:dyDescent="0.2">
      <c r="A7" s="21" t="s">
        <v>6</v>
      </c>
      <c r="B7" s="22"/>
      <c r="C7" s="1" t="s">
        <v>11</v>
      </c>
      <c r="D7" s="23"/>
      <c r="E7" s="23"/>
      <c r="F7" s="23"/>
      <c r="G7" s="24"/>
      <c r="H7" s="23">
        <v>5</v>
      </c>
      <c r="I7" s="25">
        <f t="shared" si="0"/>
        <v>5</v>
      </c>
      <c r="J7" s="1"/>
    </row>
    <row r="8" spans="1:10" ht="15.75" x14ac:dyDescent="0.2">
      <c r="A8" s="21" t="s">
        <v>6</v>
      </c>
      <c r="B8" s="22" t="s">
        <v>12</v>
      </c>
      <c r="C8" s="1" t="s">
        <v>13</v>
      </c>
      <c r="D8" s="23"/>
      <c r="E8" s="23"/>
      <c r="F8" s="23"/>
      <c r="G8" s="23"/>
      <c r="H8" s="24">
        <v>5</v>
      </c>
      <c r="I8" s="25">
        <f t="shared" si="0"/>
        <v>5</v>
      </c>
      <c r="J8" s="1"/>
    </row>
    <row r="9" spans="1:10" ht="15.75" x14ac:dyDescent="0.2">
      <c r="A9" s="21" t="s">
        <v>6</v>
      </c>
      <c r="B9" s="22"/>
      <c r="C9" s="1" t="s">
        <v>14</v>
      </c>
      <c r="D9" s="23"/>
      <c r="E9" s="23"/>
      <c r="F9" s="23"/>
      <c r="G9" s="23">
        <v>4</v>
      </c>
      <c r="H9" s="24"/>
      <c r="I9" s="25">
        <f t="shared" si="0"/>
        <v>4</v>
      </c>
      <c r="J9" s="1"/>
    </row>
    <row r="10" spans="1:10" ht="15.75" x14ac:dyDescent="0.2">
      <c r="A10" s="21" t="s">
        <v>6</v>
      </c>
      <c r="B10" s="22" t="s">
        <v>15</v>
      </c>
      <c r="C10" s="1" t="s">
        <v>16</v>
      </c>
      <c r="D10" s="23"/>
      <c r="E10" s="23"/>
      <c r="F10" s="23"/>
      <c r="G10" s="23"/>
      <c r="H10" s="24">
        <v>5</v>
      </c>
      <c r="I10" s="25">
        <f t="shared" si="0"/>
        <v>5</v>
      </c>
      <c r="J10" s="1"/>
    </row>
    <row r="11" spans="1:10" ht="15.75" x14ac:dyDescent="0.2">
      <c r="A11" s="21" t="s">
        <v>6</v>
      </c>
      <c r="B11" s="22"/>
      <c r="C11" s="1" t="s">
        <v>17</v>
      </c>
      <c r="D11" s="23"/>
      <c r="E11" s="23"/>
      <c r="F11" s="23"/>
      <c r="G11" s="23"/>
      <c r="H11" s="23">
        <v>5</v>
      </c>
      <c r="I11" s="25">
        <f t="shared" si="0"/>
        <v>5</v>
      </c>
      <c r="J11" s="1"/>
    </row>
    <row r="12" spans="1:10" ht="31.5" x14ac:dyDescent="0.2">
      <c r="A12" s="21" t="s">
        <v>6</v>
      </c>
      <c r="B12" s="22"/>
      <c r="C12" s="1" t="s">
        <v>18</v>
      </c>
      <c r="D12" s="23"/>
      <c r="E12" s="23"/>
      <c r="F12" s="23"/>
      <c r="G12" s="23"/>
      <c r="H12" s="24">
        <v>5</v>
      </c>
      <c r="I12" s="25">
        <f t="shared" si="0"/>
        <v>5</v>
      </c>
      <c r="J12" s="1"/>
    </row>
    <row r="13" spans="1:10" ht="15.75" x14ac:dyDescent="0.2">
      <c r="A13" s="21" t="s">
        <v>6</v>
      </c>
      <c r="B13" s="22"/>
      <c r="C13" s="1" t="s">
        <v>19</v>
      </c>
      <c r="D13" s="23"/>
      <c r="E13" s="23"/>
      <c r="F13" s="23"/>
      <c r="G13" s="23"/>
      <c r="H13" s="23">
        <v>5</v>
      </c>
      <c r="I13" s="25">
        <f t="shared" si="0"/>
        <v>5</v>
      </c>
      <c r="J13" s="1"/>
    </row>
    <row r="14" spans="1:10" ht="15.75" x14ac:dyDescent="0.2">
      <c r="A14" s="21" t="s">
        <v>6</v>
      </c>
      <c r="B14" s="22" t="s">
        <v>20</v>
      </c>
      <c r="C14" s="1" t="s">
        <v>21</v>
      </c>
      <c r="D14" s="23"/>
      <c r="E14" s="23"/>
      <c r="F14" s="23"/>
      <c r="G14" s="23"/>
      <c r="H14" s="24">
        <v>5</v>
      </c>
      <c r="I14" s="25">
        <f t="shared" si="0"/>
        <v>5</v>
      </c>
      <c r="J14" s="1"/>
    </row>
    <row r="15" spans="1:10" ht="15.75" x14ac:dyDescent="0.2">
      <c r="A15" s="21" t="s">
        <v>6</v>
      </c>
      <c r="B15" s="22"/>
      <c r="C15" s="1" t="s">
        <v>22</v>
      </c>
      <c r="D15" s="23"/>
      <c r="E15" s="24"/>
      <c r="F15" s="23"/>
      <c r="G15" s="23"/>
      <c r="H15" s="23">
        <v>5</v>
      </c>
      <c r="I15" s="25">
        <f t="shared" si="0"/>
        <v>5</v>
      </c>
      <c r="J15" s="1"/>
    </row>
    <row r="16" spans="1:10" ht="15.75" x14ac:dyDescent="0.2">
      <c r="A16" s="21" t="s">
        <v>6</v>
      </c>
      <c r="B16" s="22"/>
      <c r="C16" s="1" t="s">
        <v>23</v>
      </c>
      <c r="D16" s="23"/>
      <c r="E16" s="23"/>
      <c r="F16" s="23"/>
      <c r="G16" s="23"/>
      <c r="H16" s="24">
        <v>5</v>
      </c>
      <c r="I16" s="25">
        <f t="shared" si="0"/>
        <v>5</v>
      </c>
      <c r="J16" s="1"/>
    </row>
    <row r="17" spans="1:10" ht="31.5" x14ac:dyDescent="0.2">
      <c r="A17" s="21" t="s">
        <v>6</v>
      </c>
      <c r="B17" s="22"/>
      <c r="C17" s="1" t="s">
        <v>24</v>
      </c>
      <c r="D17" s="23"/>
      <c r="E17" s="24"/>
      <c r="F17" s="23"/>
      <c r="G17" s="23">
        <v>4</v>
      </c>
      <c r="H17" s="23"/>
      <c r="I17" s="25">
        <f t="shared" si="0"/>
        <v>4</v>
      </c>
      <c r="J17" s="1"/>
    </row>
    <row r="18" spans="1:10" ht="15.75" x14ac:dyDescent="0.2">
      <c r="A18" s="21" t="s">
        <v>6</v>
      </c>
      <c r="B18" s="22"/>
      <c r="C18" s="33" t="s">
        <v>25</v>
      </c>
      <c r="D18" s="23">
        <v>1</v>
      </c>
      <c r="E18" s="23"/>
      <c r="F18" s="23"/>
      <c r="G18" s="23"/>
      <c r="H18" s="23"/>
      <c r="I18" s="25">
        <f t="shared" si="0"/>
        <v>1</v>
      </c>
      <c r="J18" s="1"/>
    </row>
    <row r="19" spans="1:10" ht="31.5" x14ac:dyDescent="0.2">
      <c r="A19" s="21" t="s">
        <v>6</v>
      </c>
      <c r="B19" s="22"/>
      <c r="C19" s="33" t="s">
        <v>26</v>
      </c>
      <c r="D19" s="23">
        <v>1</v>
      </c>
      <c r="E19" s="23"/>
      <c r="F19" s="23"/>
      <c r="G19" s="23"/>
      <c r="H19" s="23"/>
      <c r="I19" s="25">
        <f t="shared" si="0"/>
        <v>1</v>
      </c>
      <c r="J19" s="1"/>
    </row>
    <row r="20" spans="1:10" ht="15.75" x14ac:dyDescent="0.2">
      <c r="A20" s="21" t="s">
        <v>6</v>
      </c>
      <c r="B20" s="22" t="s">
        <v>27</v>
      </c>
      <c r="C20" s="1" t="s">
        <v>28</v>
      </c>
      <c r="D20" s="23"/>
      <c r="E20" s="23">
        <v>2</v>
      </c>
      <c r="F20" s="23"/>
      <c r="G20" s="23"/>
      <c r="H20" s="24"/>
      <c r="I20" s="25">
        <f t="shared" si="0"/>
        <v>2</v>
      </c>
      <c r="J20" s="1"/>
    </row>
    <row r="21" spans="1:10" ht="15.75" x14ac:dyDescent="0.2">
      <c r="A21" s="21" t="s">
        <v>6</v>
      </c>
      <c r="B21" s="22"/>
      <c r="C21" s="1" t="s">
        <v>29</v>
      </c>
      <c r="D21" s="23"/>
      <c r="E21" s="23"/>
      <c r="F21" s="23"/>
      <c r="G21" s="23"/>
      <c r="H21" s="24">
        <v>5</v>
      </c>
      <c r="I21" s="25">
        <f t="shared" si="0"/>
        <v>5</v>
      </c>
      <c r="J21" s="1"/>
    </row>
    <row r="22" spans="1:10" ht="15.75" x14ac:dyDescent="0.2">
      <c r="A22" s="21" t="s">
        <v>6</v>
      </c>
      <c r="B22" s="22"/>
      <c r="C22" s="1" t="s">
        <v>30</v>
      </c>
      <c r="D22" s="23"/>
      <c r="E22" s="23"/>
      <c r="F22" s="23"/>
      <c r="G22" s="23"/>
      <c r="H22" s="24">
        <v>5</v>
      </c>
      <c r="I22" s="25">
        <f t="shared" si="0"/>
        <v>5</v>
      </c>
      <c r="J22" s="1"/>
    </row>
    <row r="23" spans="1:10" ht="15.75" x14ac:dyDescent="0.2">
      <c r="A23" s="21" t="s">
        <v>6</v>
      </c>
      <c r="B23" s="22"/>
      <c r="C23" s="1" t="s">
        <v>31</v>
      </c>
      <c r="D23" s="23"/>
      <c r="E23" s="23"/>
      <c r="F23" s="23"/>
      <c r="G23" s="23"/>
      <c r="H23" s="24">
        <v>5</v>
      </c>
      <c r="I23" s="25">
        <f t="shared" si="0"/>
        <v>5</v>
      </c>
      <c r="J23" s="1"/>
    </row>
    <row r="24" spans="1:10" ht="15.75" x14ac:dyDescent="0.2">
      <c r="A24" s="21" t="s">
        <v>6</v>
      </c>
      <c r="B24" s="22"/>
      <c r="C24" s="1" t="s">
        <v>32</v>
      </c>
      <c r="D24" s="23"/>
      <c r="E24" s="23"/>
      <c r="F24" s="23"/>
      <c r="G24" s="23"/>
      <c r="H24" s="24">
        <v>5</v>
      </c>
      <c r="I24" s="25">
        <f t="shared" si="0"/>
        <v>5</v>
      </c>
      <c r="J24" s="1"/>
    </row>
    <row r="25" spans="1:10" ht="15.75" x14ac:dyDescent="0.2">
      <c r="A25" s="21" t="s">
        <v>6</v>
      </c>
      <c r="B25" s="22"/>
      <c r="C25" s="1" t="s">
        <v>33</v>
      </c>
      <c r="D25" s="23"/>
      <c r="E25" s="24"/>
      <c r="F25" s="23"/>
      <c r="G25" s="23"/>
      <c r="H25" s="23">
        <v>5</v>
      </c>
      <c r="I25" s="25">
        <f t="shared" si="0"/>
        <v>5</v>
      </c>
      <c r="J25" s="1"/>
    </row>
    <row r="26" spans="1:10" ht="15.75" x14ac:dyDescent="0.2">
      <c r="A26" s="21" t="s">
        <v>6</v>
      </c>
      <c r="B26" s="22"/>
      <c r="C26" s="1" t="s">
        <v>34</v>
      </c>
      <c r="D26" s="23"/>
      <c r="E26" s="23"/>
      <c r="F26" s="23"/>
      <c r="G26" s="23"/>
      <c r="H26" s="24">
        <v>5</v>
      </c>
      <c r="I26" s="25">
        <f t="shared" si="0"/>
        <v>5</v>
      </c>
      <c r="J26" s="1"/>
    </row>
    <row r="27" spans="1:10" ht="31.5" x14ac:dyDescent="0.2">
      <c r="A27" s="7" t="s">
        <v>54</v>
      </c>
      <c r="B27" s="26" t="s">
        <v>7</v>
      </c>
      <c r="C27" s="1" t="s">
        <v>35</v>
      </c>
      <c r="D27" s="23"/>
      <c r="E27" s="23"/>
      <c r="F27" s="23"/>
      <c r="G27" s="23"/>
      <c r="H27" s="24">
        <v>5</v>
      </c>
      <c r="I27" s="25">
        <f t="shared" si="0"/>
        <v>5</v>
      </c>
      <c r="J27" s="1"/>
    </row>
    <row r="28" spans="1:10" ht="31.5" x14ac:dyDescent="0.2">
      <c r="A28" s="7" t="s">
        <v>54</v>
      </c>
      <c r="B28" s="26"/>
      <c r="C28" s="1" t="s">
        <v>36</v>
      </c>
      <c r="D28" s="23"/>
      <c r="E28" s="23"/>
      <c r="F28" s="24"/>
      <c r="G28" s="23"/>
      <c r="H28" s="23">
        <v>5</v>
      </c>
      <c r="I28" s="25">
        <f t="shared" si="0"/>
        <v>5</v>
      </c>
      <c r="J28" s="1"/>
    </row>
    <row r="29" spans="1:10" ht="31.5" x14ac:dyDescent="0.2">
      <c r="A29" s="7" t="s">
        <v>54</v>
      </c>
      <c r="B29" s="26"/>
      <c r="C29" s="1" t="s">
        <v>37</v>
      </c>
      <c r="D29" s="24"/>
      <c r="E29" s="23">
        <v>2</v>
      </c>
      <c r="F29" s="23"/>
      <c r="G29" s="23"/>
      <c r="H29" s="23"/>
      <c r="I29" s="25">
        <f t="shared" si="0"/>
        <v>2</v>
      </c>
      <c r="J29" s="1"/>
    </row>
    <row r="30" spans="1:10" ht="31.5" x14ac:dyDescent="0.2">
      <c r="A30" s="7" t="s">
        <v>54</v>
      </c>
      <c r="B30" s="26"/>
      <c r="C30" s="1" t="s">
        <v>38</v>
      </c>
      <c r="D30" s="23"/>
      <c r="E30" s="23"/>
      <c r="F30" s="23"/>
      <c r="G30" s="23"/>
      <c r="H30" s="24">
        <v>5</v>
      </c>
      <c r="I30" s="25">
        <f t="shared" si="0"/>
        <v>5</v>
      </c>
      <c r="J30" s="1"/>
    </row>
    <row r="31" spans="1:10" ht="31.5" x14ac:dyDescent="0.2">
      <c r="A31" s="7" t="s">
        <v>54</v>
      </c>
      <c r="B31" s="26" t="s">
        <v>12</v>
      </c>
      <c r="C31" s="1" t="s">
        <v>69</v>
      </c>
      <c r="D31" s="23"/>
      <c r="E31" s="23"/>
      <c r="F31" s="24"/>
      <c r="G31" s="23"/>
      <c r="H31" s="23">
        <v>5</v>
      </c>
      <c r="I31" s="25">
        <f t="shared" si="0"/>
        <v>5</v>
      </c>
      <c r="J31" s="1"/>
    </row>
    <row r="32" spans="1:10" ht="31.5" x14ac:dyDescent="0.2">
      <c r="A32" s="7" t="s">
        <v>54</v>
      </c>
      <c r="B32" s="26"/>
      <c r="C32" s="1" t="s">
        <v>39</v>
      </c>
      <c r="D32" s="23"/>
      <c r="E32" s="24"/>
      <c r="F32" s="23"/>
      <c r="G32" s="23"/>
      <c r="H32" s="23">
        <v>5</v>
      </c>
      <c r="I32" s="25">
        <f t="shared" si="0"/>
        <v>5</v>
      </c>
      <c r="J32" s="1"/>
    </row>
    <row r="33" spans="1:10" ht="31.5" x14ac:dyDescent="0.2">
      <c r="A33" s="7" t="s">
        <v>54</v>
      </c>
      <c r="B33" s="26"/>
      <c r="C33" s="34" t="s">
        <v>70</v>
      </c>
      <c r="D33" s="23"/>
      <c r="E33" s="24">
        <v>2</v>
      </c>
      <c r="F33" s="23"/>
      <c r="G33" s="23"/>
      <c r="H33" s="23"/>
      <c r="I33" s="25"/>
      <c r="J33" s="1"/>
    </row>
    <row r="34" spans="1:10" ht="31.5" x14ac:dyDescent="0.2">
      <c r="A34" s="7" t="s">
        <v>54</v>
      </c>
      <c r="B34" s="26" t="s">
        <v>15</v>
      </c>
      <c r="C34" s="34" t="s">
        <v>71</v>
      </c>
      <c r="D34" s="23"/>
      <c r="E34" s="23"/>
      <c r="F34" s="23"/>
      <c r="G34" s="23"/>
      <c r="H34" s="23">
        <v>5</v>
      </c>
      <c r="I34" s="25">
        <f t="shared" si="0"/>
        <v>5</v>
      </c>
      <c r="J34" s="1"/>
    </row>
    <row r="35" spans="1:10" ht="31.5" x14ac:dyDescent="0.2">
      <c r="A35" s="7" t="s">
        <v>54</v>
      </c>
      <c r="B35" s="26" t="s">
        <v>20</v>
      </c>
      <c r="C35" s="1"/>
      <c r="D35" s="23"/>
      <c r="E35" s="23"/>
      <c r="F35" s="23"/>
      <c r="G35" s="23"/>
      <c r="H35" s="23"/>
      <c r="I35" s="25">
        <f t="shared" si="0"/>
        <v>0</v>
      </c>
      <c r="J35" s="1"/>
    </row>
    <row r="36" spans="1:10" ht="31.5" x14ac:dyDescent="0.2">
      <c r="A36" s="7" t="s">
        <v>54</v>
      </c>
      <c r="B36" s="26" t="s">
        <v>27</v>
      </c>
      <c r="C36" s="1" t="s">
        <v>40</v>
      </c>
      <c r="D36" s="24"/>
      <c r="E36" s="23">
        <v>2</v>
      </c>
      <c r="F36" s="23"/>
      <c r="G36" s="23"/>
      <c r="H36" s="23"/>
      <c r="I36" s="25">
        <f t="shared" si="0"/>
        <v>2</v>
      </c>
      <c r="J36" s="1"/>
    </row>
    <row r="37" spans="1:10" ht="31.5" x14ac:dyDescent="0.2">
      <c r="A37" s="7" t="s">
        <v>54</v>
      </c>
      <c r="B37" s="26"/>
      <c r="C37" s="1" t="s">
        <v>41</v>
      </c>
      <c r="D37" s="23"/>
      <c r="E37" s="23"/>
      <c r="F37" s="23"/>
      <c r="G37" s="23"/>
      <c r="H37" s="23">
        <v>5</v>
      </c>
      <c r="I37" s="25">
        <f t="shared" si="0"/>
        <v>5</v>
      </c>
      <c r="J37" s="1"/>
    </row>
    <row r="38" spans="1:10" ht="31.5" x14ac:dyDescent="0.2">
      <c r="A38" s="7" t="s">
        <v>54</v>
      </c>
      <c r="B38" s="26"/>
      <c r="C38" s="1" t="s">
        <v>42</v>
      </c>
      <c r="D38" s="23"/>
      <c r="E38" s="23"/>
      <c r="F38" s="23"/>
      <c r="G38" s="23"/>
      <c r="H38" s="24">
        <v>5</v>
      </c>
      <c r="I38" s="25">
        <f t="shared" si="0"/>
        <v>5</v>
      </c>
      <c r="J38" s="1"/>
    </row>
    <row r="39" spans="1:10" ht="31.5" x14ac:dyDescent="0.2">
      <c r="A39" s="7" t="s">
        <v>54</v>
      </c>
      <c r="B39" s="26"/>
      <c r="C39" s="34" t="s">
        <v>72</v>
      </c>
      <c r="D39" s="23"/>
      <c r="E39" s="23">
        <v>2</v>
      </c>
      <c r="F39" s="23"/>
      <c r="G39" s="23"/>
      <c r="H39" s="24"/>
      <c r="I39" s="25"/>
      <c r="J39" s="1"/>
    </row>
    <row r="40" spans="1:10" ht="31.5" x14ac:dyDescent="0.2">
      <c r="A40" s="27" t="s">
        <v>43</v>
      </c>
      <c r="B40" s="28" t="s">
        <v>7</v>
      </c>
      <c r="C40" s="1" t="s">
        <v>73</v>
      </c>
      <c r="D40" s="23"/>
      <c r="E40" s="23"/>
      <c r="F40" s="23"/>
      <c r="G40" s="23"/>
      <c r="H40" s="24">
        <v>5</v>
      </c>
      <c r="I40" s="25">
        <f t="shared" si="0"/>
        <v>5</v>
      </c>
      <c r="J40" s="1"/>
    </row>
    <row r="41" spans="1:10" ht="15.75" x14ac:dyDescent="0.2">
      <c r="A41" s="27" t="s">
        <v>43</v>
      </c>
      <c r="B41" s="28"/>
      <c r="C41" s="1" t="s">
        <v>44</v>
      </c>
      <c r="D41" s="23"/>
      <c r="E41" s="23">
        <v>2</v>
      </c>
      <c r="F41" s="23"/>
      <c r="G41" s="23"/>
      <c r="H41" s="24"/>
      <c r="I41" s="25">
        <f t="shared" si="0"/>
        <v>2</v>
      </c>
      <c r="J41" s="1"/>
    </row>
    <row r="42" spans="1:10" ht="15.75" x14ac:dyDescent="0.2">
      <c r="A42" s="27" t="s">
        <v>43</v>
      </c>
      <c r="B42" s="28"/>
      <c r="C42" s="1" t="s">
        <v>45</v>
      </c>
      <c r="D42" s="23"/>
      <c r="E42" s="23"/>
      <c r="F42" s="24"/>
      <c r="G42" s="23"/>
      <c r="H42" s="23">
        <v>5</v>
      </c>
      <c r="I42" s="25">
        <f t="shared" si="0"/>
        <v>5</v>
      </c>
      <c r="J42" s="1"/>
    </row>
    <row r="43" spans="1:10" ht="15.75" x14ac:dyDescent="0.2">
      <c r="A43" s="27" t="s">
        <v>43</v>
      </c>
      <c r="B43" s="28"/>
      <c r="C43" s="1" t="s">
        <v>46</v>
      </c>
      <c r="D43" s="23"/>
      <c r="E43" s="23"/>
      <c r="F43" s="23"/>
      <c r="G43" s="23"/>
      <c r="H43" s="24">
        <v>5</v>
      </c>
      <c r="I43" s="25">
        <f t="shared" si="0"/>
        <v>5</v>
      </c>
      <c r="J43" s="1"/>
    </row>
    <row r="44" spans="1:10" ht="15.75" x14ac:dyDescent="0.2">
      <c r="A44" s="27" t="s">
        <v>43</v>
      </c>
      <c r="B44" s="28" t="s">
        <v>12</v>
      </c>
      <c r="C44" s="1" t="s">
        <v>47</v>
      </c>
      <c r="D44" s="23">
        <v>1</v>
      </c>
      <c r="E44" s="23"/>
      <c r="F44" s="24"/>
      <c r="G44" s="23"/>
      <c r="H44" s="23"/>
      <c r="I44" s="25">
        <f t="shared" si="0"/>
        <v>1</v>
      </c>
      <c r="J44" s="1" t="s">
        <v>102</v>
      </c>
    </row>
    <row r="45" spans="1:10" ht="15.75" x14ac:dyDescent="0.2">
      <c r="A45" s="27" t="s">
        <v>43</v>
      </c>
      <c r="B45" s="28"/>
      <c r="C45" s="1" t="s">
        <v>74</v>
      </c>
      <c r="D45" s="23"/>
      <c r="E45" s="23"/>
      <c r="F45" s="23"/>
      <c r="G45" s="23"/>
      <c r="H45" s="24">
        <v>5</v>
      </c>
      <c r="I45" s="25">
        <f t="shared" si="0"/>
        <v>5</v>
      </c>
      <c r="J45" s="1" t="s">
        <v>103</v>
      </c>
    </row>
    <row r="46" spans="1:10" ht="15.75" x14ac:dyDescent="0.2">
      <c r="A46" s="27" t="s">
        <v>43</v>
      </c>
      <c r="B46" s="28"/>
      <c r="C46" s="34" t="s">
        <v>68</v>
      </c>
      <c r="D46" s="23"/>
      <c r="E46" s="23">
        <v>2</v>
      </c>
      <c r="F46" s="23"/>
      <c r="G46" s="23"/>
      <c r="H46" s="24"/>
      <c r="I46" s="25"/>
      <c r="J46" s="1"/>
    </row>
    <row r="47" spans="1:10" ht="15.75" x14ac:dyDescent="0.2">
      <c r="A47" s="27" t="s">
        <v>43</v>
      </c>
      <c r="B47" s="28" t="s">
        <v>15</v>
      </c>
      <c r="C47" s="1" t="s">
        <v>48</v>
      </c>
      <c r="D47" s="23">
        <v>1</v>
      </c>
      <c r="E47" s="24"/>
      <c r="F47" s="23"/>
      <c r="G47" s="23"/>
      <c r="H47" s="23"/>
      <c r="I47" s="25">
        <f t="shared" si="0"/>
        <v>1</v>
      </c>
      <c r="J47" s="1"/>
    </row>
    <row r="48" spans="1:10" ht="15.75" x14ac:dyDescent="0.2">
      <c r="A48" s="27" t="s">
        <v>43</v>
      </c>
      <c r="B48" s="28"/>
      <c r="C48" s="1" t="s">
        <v>49</v>
      </c>
      <c r="D48" s="24">
        <v>1</v>
      </c>
      <c r="E48" s="23"/>
      <c r="F48" s="23"/>
      <c r="G48" s="23"/>
      <c r="H48" s="23"/>
      <c r="I48" s="25">
        <f t="shared" si="0"/>
        <v>1</v>
      </c>
      <c r="J48" s="1" t="s">
        <v>104</v>
      </c>
    </row>
    <row r="49" spans="1:10" ht="28.5" x14ac:dyDescent="0.2">
      <c r="A49" s="27" t="s">
        <v>43</v>
      </c>
      <c r="B49" s="28" t="s">
        <v>20</v>
      </c>
      <c r="C49" s="2" t="s">
        <v>60</v>
      </c>
      <c r="D49" s="23">
        <v>1</v>
      </c>
      <c r="E49" s="23"/>
      <c r="F49" s="23"/>
      <c r="G49" s="23"/>
      <c r="H49" s="23"/>
      <c r="I49" s="25">
        <f t="shared" si="0"/>
        <v>1</v>
      </c>
      <c r="J49" s="1"/>
    </row>
    <row r="50" spans="1:10" ht="15.75" x14ac:dyDescent="0.2">
      <c r="A50" s="27" t="s">
        <v>43</v>
      </c>
      <c r="B50" s="28" t="s">
        <v>27</v>
      </c>
      <c r="C50" s="1" t="s">
        <v>41</v>
      </c>
      <c r="D50" s="23"/>
      <c r="E50" s="23"/>
      <c r="F50" s="23"/>
      <c r="G50" s="23"/>
      <c r="H50" s="23">
        <v>5</v>
      </c>
      <c r="I50" s="25">
        <f t="shared" si="0"/>
        <v>5</v>
      </c>
      <c r="J50" s="1"/>
    </row>
    <row r="51" spans="1:10" ht="15.75" x14ac:dyDescent="0.2">
      <c r="A51" s="27"/>
      <c r="B51" s="28"/>
      <c r="C51" s="34" t="s">
        <v>67</v>
      </c>
      <c r="D51" s="23"/>
      <c r="E51" s="23"/>
      <c r="F51" s="23"/>
      <c r="G51" s="23"/>
      <c r="H51" s="23">
        <v>5</v>
      </c>
      <c r="I51" s="25"/>
      <c r="J51" s="1"/>
    </row>
    <row r="52" spans="1:10" ht="15.75" x14ac:dyDescent="0.2">
      <c r="A52" s="8" t="s">
        <v>53</v>
      </c>
      <c r="B52" s="29" t="s">
        <v>7</v>
      </c>
      <c r="C52" s="1" t="s">
        <v>36</v>
      </c>
      <c r="D52" s="23"/>
      <c r="E52" s="23"/>
      <c r="F52" s="23"/>
      <c r="G52" s="23"/>
      <c r="H52" s="23">
        <v>5</v>
      </c>
      <c r="I52" s="25">
        <f t="shared" si="0"/>
        <v>5</v>
      </c>
      <c r="J52" s="1"/>
    </row>
    <row r="53" spans="1:10" ht="15.75" x14ac:dyDescent="0.2">
      <c r="A53" s="8" t="s">
        <v>53</v>
      </c>
      <c r="B53" s="29" t="s">
        <v>12</v>
      </c>
      <c r="C53" s="1" t="s">
        <v>64</v>
      </c>
      <c r="D53" s="23"/>
      <c r="E53" s="23"/>
      <c r="F53" s="24"/>
      <c r="G53" s="23"/>
      <c r="H53" s="23">
        <v>5</v>
      </c>
      <c r="I53" s="25">
        <f t="shared" si="0"/>
        <v>5</v>
      </c>
      <c r="J53" s="1"/>
    </row>
    <row r="54" spans="1:10" ht="15.75" x14ac:dyDescent="0.2">
      <c r="A54" s="8"/>
      <c r="B54" s="29"/>
      <c r="C54" s="34" t="s">
        <v>66</v>
      </c>
      <c r="D54" s="23"/>
      <c r="E54" s="23"/>
      <c r="F54" s="24"/>
      <c r="G54" s="23"/>
      <c r="H54" s="23">
        <v>5</v>
      </c>
      <c r="I54" s="25">
        <f t="shared" si="0"/>
        <v>5</v>
      </c>
      <c r="J54" s="1"/>
    </row>
    <row r="55" spans="1:10" ht="15.75" x14ac:dyDescent="0.2">
      <c r="A55" s="8" t="s">
        <v>53</v>
      </c>
      <c r="B55" s="29" t="s">
        <v>15</v>
      </c>
      <c r="C55" s="1" t="s">
        <v>50</v>
      </c>
      <c r="D55" s="23"/>
      <c r="E55" s="23"/>
      <c r="F55" s="23"/>
      <c r="G55" s="24"/>
      <c r="H55" s="23">
        <v>5</v>
      </c>
      <c r="I55" s="25">
        <f t="shared" si="0"/>
        <v>5</v>
      </c>
      <c r="J55" s="1"/>
    </row>
    <row r="56" spans="1:10" ht="15.75" x14ac:dyDescent="0.2">
      <c r="A56" s="8" t="s">
        <v>53</v>
      </c>
      <c r="B56" s="29"/>
      <c r="C56" s="34" t="s">
        <v>63</v>
      </c>
      <c r="D56" s="23"/>
      <c r="E56" s="23"/>
      <c r="F56" s="23"/>
      <c r="G56" s="24">
        <v>4</v>
      </c>
      <c r="H56" s="23"/>
      <c r="I56" s="25">
        <f t="shared" si="0"/>
        <v>4</v>
      </c>
      <c r="J56" s="1"/>
    </row>
    <row r="57" spans="1:10" ht="31.5" x14ac:dyDescent="0.2">
      <c r="A57" s="8" t="s">
        <v>53</v>
      </c>
      <c r="B57" s="29"/>
      <c r="C57" s="1" t="s">
        <v>61</v>
      </c>
      <c r="D57" s="23"/>
      <c r="E57" s="23"/>
      <c r="F57" s="23"/>
      <c r="G57" s="24">
        <v>4</v>
      </c>
      <c r="H57" s="23"/>
      <c r="I57" s="25">
        <f t="shared" si="0"/>
        <v>4</v>
      </c>
      <c r="J57" s="1" t="s">
        <v>105</v>
      </c>
    </row>
    <row r="58" spans="1:10" ht="31.5" x14ac:dyDescent="0.2">
      <c r="A58" s="8" t="s">
        <v>53</v>
      </c>
      <c r="B58" s="29"/>
      <c r="C58" s="34" t="s">
        <v>62</v>
      </c>
      <c r="D58" s="23"/>
      <c r="E58" s="23"/>
      <c r="F58" s="23"/>
      <c r="G58" s="24">
        <v>4</v>
      </c>
      <c r="H58" s="23"/>
      <c r="I58" s="25">
        <f t="shared" si="0"/>
        <v>4</v>
      </c>
      <c r="J58" s="1" t="s">
        <v>105</v>
      </c>
    </row>
    <row r="59" spans="1:10" ht="31.5" x14ac:dyDescent="0.2">
      <c r="A59" s="8" t="s">
        <v>53</v>
      </c>
      <c r="B59" s="29"/>
      <c r="C59" s="34" t="s">
        <v>65</v>
      </c>
      <c r="D59" s="23"/>
      <c r="E59" s="23"/>
      <c r="F59" s="23"/>
      <c r="G59" s="24">
        <v>4</v>
      </c>
      <c r="H59" s="23"/>
      <c r="I59" s="25">
        <f t="shared" si="0"/>
        <v>4</v>
      </c>
      <c r="J59" s="1"/>
    </row>
    <row r="60" spans="1:10" ht="15.75" x14ac:dyDescent="0.2">
      <c r="A60" s="8" t="s">
        <v>53</v>
      </c>
      <c r="B60" s="29"/>
      <c r="C60" s="34" t="s">
        <v>75</v>
      </c>
      <c r="D60" s="23"/>
      <c r="E60" s="23"/>
      <c r="F60" s="23"/>
      <c r="G60" s="24"/>
      <c r="H60" s="23">
        <v>5</v>
      </c>
      <c r="I60" s="25">
        <f t="shared" si="0"/>
        <v>5</v>
      </c>
      <c r="J60" s="1"/>
    </row>
    <row r="61" spans="1:10" ht="15.75" x14ac:dyDescent="0.2">
      <c r="A61" s="8" t="s">
        <v>53</v>
      </c>
      <c r="B61" s="29" t="s">
        <v>20</v>
      </c>
      <c r="C61" s="3" t="s">
        <v>51</v>
      </c>
      <c r="D61" s="24">
        <v>1</v>
      </c>
      <c r="E61" s="23"/>
      <c r="F61" s="23"/>
      <c r="G61" s="23"/>
      <c r="H61" s="23"/>
      <c r="I61" s="25">
        <f t="shared" si="0"/>
        <v>1</v>
      </c>
      <c r="J61" s="1"/>
    </row>
    <row r="62" spans="1:10" ht="15.75" x14ac:dyDescent="0.2">
      <c r="A62" s="8" t="s">
        <v>53</v>
      </c>
      <c r="B62" s="29" t="s">
        <v>27</v>
      </c>
      <c r="C62" s="1" t="s">
        <v>52</v>
      </c>
      <c r="D62" s="23"/>
      <c r="E62" s="23"/>
      <c r="F62" s="23"/>
      <c r="G62" s="23">
        <v>4</v>
      </c>
      <c r="H62" s="24"/>
      <c r="I62" s="25">
        <f t="shared" si="0"/>
        <v>4</v>
      </c>
      <c r="J62" s="1"/>
    </row>
    <row r="67" spans="1:2" x14ac:dyDescent="0.2">
      <c r="A67" s="30" t="s">
        <v>56</v>
      </c>
      <c r="B67" s="30"/>
    </row>
    <row r="68" spans="1:2" x14ac:dyDescent="0.2">
      <c r="A68" s="30" t="s">
        <v>6</v>
      </c>
      <c r="B68" s="5">
        <f>AVERAGEIF(A:A,"=רשות",I:I)</f>
        <v>4.3043478260869561</v>
      </c>
    </row>
    <row r="69" spans="1:2" x14ac:dyDescent="0.2">
      <c r="A69" s="30" t="s">
        <v>54</v>
      </c>
      <c r="B69" s="5">
        <f>AVERAGEIF(A:A,"=נשות מקצוע",I:I)</f>
        <v>4</v>
      </c>
    </row>
    <row r="70" spans="1:2" x14ac:dyDescent="0.2">
      <c r="A70" s="30" t="s">
        <v>43</v>
      </c>
      <c r="B70" s="5">
        <f>AVERAGEIF(A:A,"=הורים",I:I)</f>
        <v>3.1</v>
      </c>
    </row>
    <row r="71" spans="1:2" x14ac:dyDescent="0.2">
      <c r="A71" s="30" t="s">
        <v>53</v>
      </c>
      <c r="B71" s="5">
        <f>AVERAGEIF(A:A,"=מסגרות",I:I)</f>
        <v>4.0999999999999996</v>
      </c>
    </row>
  </sheetData>
  <mergeCells count="1">
    <mergeCell ref="A1:J1"/>
  </mergeCells>
  <hyperlinks>
    <hyperlink ref="C49" r:id="rId1" display="https://parents.education.gov.il/prhnet/parents/parents-training/about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rightToLeft="1" topLeftCell="A16" zoomScaleNormal="100" workbookViewId="0">
      <selection activeCell="G29" sqref="G29"/>
    </sheetView>
  </sheetViews>
  <sheetFormatPr defaultColWidth="9" defaultRowHeight="14.25" x14ac:dyDescent="0.2"/>
  <cols>
    <col min="1" max="1" width="31.75" style="37" customWidth="1"/>
    <col min="2" max="2" width="10.875" style="37" bestFit="1" customWidth="1"/>
    <col min="3" max="3" width="9" style="37"/>
    <col min="4" max="4" width="9.75" style="37" bestFit="1" customWidth="1"/>
    <col min="5" max="5" width="12" style="37" customWidth="1"/>
    <col min="6" max="6" width="13" style="37" customWidth="1"/>
    <col min="7" max="7" width="19" style="37" customWidth="1"/>
    <col min="8" max="8" width="18.5" style="37" customWidth="1"/>
    <col min="9" max="16384" width="9" style="37"/>
  </cols>
  <sheetData>
    <row r="1" spans="1:42" ht="47.25" x14ac:dyDescent="0.2">
      <c r="A1" s="79" t="s">
        <v>76</v>
      </c>
      <c r="B1" s="79" t="s">
        <v>78</v>
      </c>
      <c r="C1" s="79" t="s">
        <v>88</v>
      </c>
      <c r="D1" s="79" t="s">
        <v>77</v>
      </c>
      <c r="E1" s="79" t="s">
        <v>79</v>
      </c>
      <c r="F1" s="79" t="s">
        <v>89</v>
      </c>
      <c r="G1" s="79" t="s">
        <v>90</v>
      </c>
      <c r="H1" s="79" t="s">
        <v>91</v>
      </c>
    </row>
    <row r="2" spans="1:42" ht="16.5" x14ac:dyDescent="0.2">
      <c r="A2" s="52" t="s">
        <v>6</v>
      </c>
      <c r="B2" s="49"/>
      <c r="C2" s="53"/>
      <c r="D2" s="53"/>
      <c r="E2" s="53"/>
      <c r="F2" s="53"/>
      <c r="G2" s="53"/>
      <c r="H2" s="53"/>
      <c r="M2" s="38"/>
    </row>
    <row r="3" spans="1:42" ht="49.5" x14ac:dyDescent="0.2">
      <c r="A3" s="41" t="s">
        <v>96</v>
      </c>
      <c r="B3" s="59">
        <v>3000</v>
      </c>
      <c r="C3" s="72" t="s">
        <v>80</v>
      </c>
      <c r="D3" s="74">
        <v>3000</v>
      </c>
      <c r="E3" s="72" t="s">
        <v>86</v>
      </c>
      <c r="F3" s="72"/>
      <c r="G3" s="73" t="s">
        <v>109</v>
      </c>
      <c r="H3" s="69"/>
    </row>
    <row r="4" spans="1:42" ht="16.5" x14ac:dyDescent="0.2">
      <c r="A4" s="47" t="s">
        <v>92</v>
      </c>
      <c r="B4" s="59"/>
      <c r="C4" s="72" t="s">
        <v>80</v>
      </c>
      <c r="D4" s="74">
        <v>5000</v>
      </c>
      <c r="E4" s="72" t="s">
        <v>6</v>
      </c>
      <c r="F4" s="72" t="s">
        <v>6</v>
      </c>
      <c r="G4" s="73"/>
      <c r="H4" s="69"/>
    </row>
    <row r="5" spans="1:42" ht="49.5" x14ac:dyDescent="0.2">
      <c r="A5" s="47" t="s">
        <v>92</v>
      </c>
      <c r="B5" s="59">
        <v>10000</v>
      </c>
      <c r="C5" s="72" t="s">
        <v>80</v>
      </c>
      <c r="D5" s="74">
        <v>5000</v>
      </c>
      <c r="E5" s="72" t="s">
        <v>86</v>
      </c>
      <c r="F5" s="72"/>
      <c r="G5" s="73" t="s">
        <v>109</v>
      </c>
      <c r="H5" s="69"/>
    </row>
    <row r="6" spans="1:42" ht="16.5" x14ac:dyDescent="0.2">
      <c r="A6" s="43" t="s">
        <v>93</v>
      </c>
      <c r="B6" s="66">
        <f>SUM(B3:B5)</f>
        <v>13000</v>
      </c>
      <c r="C6" s="58"/>
      <c r="D6" s="66">
        <f>SUM(D3:D5)</f>
        <v>13000</v>
      </c>
      <c r="E6" s="54"/>
      <c r="F6" s="54"/>
      <c r="G6" s="69"/>
      <c r="H6" s="69"/>
    </row>
    <row r="7" spans="1:42" x14ac:dyDescent="0.2">
      <c r="A7" s="104"/>
      <c r="B7" s="104"/>
      <c r="C7" s="104"/>
      <c r="D7" s="104"/>
      <c r="E7" s="104"/>
      <c r="F7" s="104"/>
      <c r="G7" s="104"/>
      <c r="H7" s="104"/>
      <c r="I7" s="50"/>
    </row>
    <row r="8" spans="1:42" s="48" customFormat="1" ht="16.5" x14ac:dyDescent="0.2">
      <c r="A8" s="57" t="s">
        <v>43</v>
      </c>
      <c r="B8" s="61"/>
      <c r="C8" s="54"/>
      <c r="D8" s="54"/>
      <c r="E8" s="54"/>
      <c r="F8" s="54"/>
      <c r="G8" s="69"/>
      <c r="H8" s="6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</row>
    <row r="9" spans="1:42" ht="66" x14ac:dyDescent="0.2">
      <c r="A9" s="71" t="s">
        <v>47</v>
      </c>
      <c r="B9" s="59">
        <v>10470</v>
      </c>
      <c r="C9" s="72" t="s">
        <v>80</v>
      </c>
      <c r="D9" s="74">
        <v>60000</v>
      </c>
      <c r="E9" s="72" t="s">
        <v>6</v>
      </c>
      <c r="F9" s="72" t="s">
        <v>101</v>
      </c>
      <c r="G9" s="73" t="s">
        <v>110</v>
      </c>
      <c r="H9" s="73"/>
    </row>
    <row r="10" spans="1:42" ht="132" x14ac:dyDescent="0.2">
      <c r="A10" s="44" t="s">
        <v>118</v>
      </c>
      <c r="B10" s="62">
        <f>110*10*7.5</f>
        <v>8250</v>
      </c>
      <c r="C10" s="72" t="s">
        <v>82</v>
      </c>
      <c r="D10" s="74">
        <v>13000</v>
      </c>
      <c r="E10" s="72" t="s">
        <v>86</v>
      </c>
      <c r="F10" s="72"/>
      <c r="G10" s="73"/>
      <c r="H10" s="73" t="s">
        <v>119</v>
      </c>
    </row>
    <row r="11" spans="1:42" ht="82.5" x14ac:dyDescent="0.2">
      <c r="A11" s="45" t="s">
        <v>97</v>
      </c>
      <c r="B11" s="62">
        <f>250*10*4*7.5</f>
        <v>75000</v>
      </c>
      <c r="C11" s="72" t="s">
        <v>80</v>
      </c>
      <c r="D11" s="74">
        <v>45000</v>
      </c>
      <c r="E11" s="72" t="s">
        <v>86</v>
      </c>
      <c r="F11" s="72"/>
      <c r="G11" s="73" t="s">
        <v>111</v>
      </c>
      <c r="H11" s="73" t="s">
        <v>112</v>
      </c>
    </row>
    <row r="12" spans="1:42" ht="99" x14ac:dyDescent="0.2">
      <c r="A12" s="46" t="s">
        <v>98</v>
      </c>
      <c r="B12" s="62">
        <f>200*2*7+63*9*4*7</f>
        <v>18676</v>
      </c>
      <c r="C12" s="72" t="s">
        <v>80</v>
      </c>
      <c r="D12" s="74">
        <v>25000</v>
      </c>
      <c r="E12" s="72" t="s">
        <v>86</v>
      </c>
      <c r="F12" s="72"/>
      <c r="G12" s="73" t="s">
        <v>113</v>
      </c>
      <c r="H12" s="73" t="s">
        <v>114</v>
      </c>
    </row>
    <row r="13" spans="1:42" ht="66" x14ac:dyDescent="0.2">
      <c r="A13" s="41" t="s">
        <v>99</v>
      </c>
      <c r="B13" s="62">
        <f>300*6*4+300*7*8</f>
        <v>24000</v>
      </c>
      <c r="C13" s="72" t="s">
        <v>80</v>
      </c>
      <c r="D13" s="74">
        <v>20000</v>
      </c>
      <c r="E13" s="72" t="s">
        <v>86</v>
      </c>
      <c r="F13" s="72"/>
      <c r="G13" s="73" t="s">
        <v>115</v>
      </c>
      <c r="H13" s="73" t="s">
        <v>116</v>
      </c>
    </row>
    <row r="14" spans="1:42" ht="16.5" x14ac:dyDescent="0.2">
      <c r="A14" s="43" t="s">
        <v>93</v>
      </c>
      <c r="B14" s="63">
        <f>SUM(B9:B13)</f>
        <v>136396</v>
      </c>
      <c r="C14" s="54"/>
      <c r="D14" s="55">
        <f>SUM(D9:D13)</f>
        <v>163000</v>
      </c>
      <c r="E14" s="54"/>
      <c r="F14" s="54"/>
      <c r="G14" s="73"/>
      <c r="H14" s="73"/>
    </row>
    <row r="15" spans="1:42" s="50" customFormat="1" ht="16.5" x14ac:dyDescent="0.2">
      <c r="A15" s="56"/>
      <c r="B15" s="60"/>
      <c r="C15" s="53"/>
      <c r="D15" s="53"/>
      <c r="E15" s="53"/>
      <c r="F15" s="68"/>
      <c r="G15" s="75"/>
      <c r="H15" s="75"/>
    </row>
    <row r="16" spans="1:42" ht="16.5" x14ac:dyDescent="0.2">
      <c r="A16" s="57" t="s">
        <v>94</v>
      </c>
      <c r="B16" s="61"/>
      <c r="C16" s="54"/>
      <c r="D16" s="54"/>
      <c r="E16" s="54"/>
      <c r="F16" s="54"/>
      <c r="G16" s="73"/>
      <c r="H16" s="73"/>
    </row>
    <row r="17" spans="1:8" ht="49.5" x14ac:dyDescent="0.2">
      <c r="A17" s="42" t="s">
        <v>95</v>
      </c>
      <c r="B17" s="64">
        <v>36485</v>
      </c>
      <c r="C17" s="76" t="s">
        <v>80</v>
      </c>
      <c r="D17" s="77">
        <v>39000</v>
      </c>
      <c r="E17" s="76" t="s">
        <v>86</v>
      </c>
      <c r="F17" s="54"/>
      <c r="G17" s="73" t="s">
        <v>117</v>
      </c>
      <c r="H17" s="73"/>
    </row>
    <row r="18" spans="1:8" ht="16.5" x14ac:dyDescent="0.2">
      <c r="A18" s="43" t="s">
        <v>100</v>
      </c>
      <c r="B18" s="63">
        <f>SUM(B17)</f>
        <v>36485</v>
      </c>
      <c r="C18" s="72" t="s">
        <v>80</v>
      </c>
      <c r="D18" s="63">
        <v>39000</v>
      </c>
      <c r="E18" s="78"/>
      <c r="F18" s="53"/>
      <c r="G18" s="68"/>
      <c r="H18" s="68"/>
    </row>
    <row r="19" spans="1:8" ht="16.5" x14ac:dyDescent="0.2">
      <c r="A19" s="51" t="s">
        <v>106</v>
      </c>
      <c r="B19" s="65">
        <f>SUM(B6,B14,B18)</f>
        <v>185881</v>
      </c>
      <c r="C19" s="54"/>
      <c r="D19" s="54"/>
      <c r="E19" s="53"/>
      <c r="F19" s="53"/>
      <c r="G19" s="53"/>
      <c r="H19" s="53"/>
    </row>
    <row r="20" spans="1:8" ht="16.5" x14ac:dyDescent="0.2">
      <c r="A20" s="51" t="s">
        <v>107</v>
      </c>
      <c r="B20" s="61"/>
      <c r="C20" s="54"/>
      <c r="D20" s="67">
        <f>D18+D14+D6</f>
        <v>215000</v>
      </c>
      <c r="E20" s="53"/>
      <c r="F20" s="53"/>
      <c r="G20" s="53"/>
      <c r="H20" s="53"/>
    </row>
    <row r="21" spans="1:8" ht="33" x14ac:dyDescent="0.2">
      <c r="A21" s="51" t="s">
        <v>108</v>
      </c>
      <c r="B21" s="54"/>
      <c r="C21" s="54"/>
      <c r="D21" s="70">
        <f>D20-D4-D9</f>
        <v>150000</v>
      </c>
      <c r="E21" s="53"/>
      <c r="F21" s="53"/>
      <c r="G21" s="53"/>
      <c r="H21" s="53"/>
    </row>
    <row r="22" spans="1:8" ht="16.5" x14ac:dyDescent="0.2">
      <c r="B22" s="39"/>
    </row>
    <row r="23" spans="1:8" ht="16.5" x14ac:dyDescent="0.2">
      <c r="B23" s="39"/>
    </row>
    <row r="24" spans="1:8" ht="16.5" x14ac:dyDescent="0.2">
      <c r="B24" s="40"/>
    </row>
  </sheetData>
  <mergeCells count="1">
    <mergeCell ref="A7:H7"/>
  </mergeCells>
  <conditionalFormatting sqref="E1:E6 E8:E1048576">
    <cfRule type="containsText" dxfId="4" priority="1" operator="containsText" text="מיזם הינקות 2">
      <formula>NOT(ISERROR(SEARCH("מיזם הינקות 2",E1)))</formula>
    </cfRule>
    <cfRule type="containsText" dxfId="3" priority="3" operator="containsText" text="ממשלתי">
      <formula>NOT(ISERROR(SEARCH("ממשלתי",E1)))</formula>
    </cfRule>
    <cfRule type="containsText" dxfId="2" priority="4" operator="containsText" text="פילנתרופיה">
      <formula>NOT(ISERROR(SEARCH("פילנתרופיה",E1)))</formula>
    </cfRule>
    <cfRule type="containsText" dxfId="1" priority="5" operator="containsText" text="רשות">
      <formula>NOT(ISERROR(SEARCH("רשות",E1)))</formula>
    </cfRule>
  </conditionalFormatting>
  <conditionalFormatting sqref="E3:E4">
    <cfRule type="containsText" dxfId="0" priority="2" operator="containsText" text="מיזם הינקות 2">
      <formula>NOT(ISERROR(SEARCH("מיזם הינקות 2",E3)))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E1:E6 E8:E1048576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C1:C6 C8:C1048576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rightToLeft="1" tabSelected="1" topLeftCell="A7" workbookViewId="0">
      <selection activeCell="L12" sqref="L12:N13"/>
    </sheetView>
  </sheetViews>
  <sheetFormatPr defaultColWidth="9" defaultRowHeight="14.25" x14ac:dyDescent="0.2"/>
  <cols>
    <col min="1" max="7" width="13.375" style="37" customWidth="1"/>
    <col min="8" max="9" width="11.625" style="81" customWidth="1"/>
    <col min="10" max="10" width="11.75" style="81" customWidth="1"/>
    <col min="11" max="16384" width="9" style="81"/>
  </cols>
  <sheetData>
    <row r="1" spans="1:14" ht="15.75" x14ac:dyDescent="0.2">
      <c r="A1" s="80" t="s">
        <v>121</v>
      </c>
      <c r="B1" s="80"/>
      <c r="C1" s="80"/>
      <c r="D1" s="80"/>
      <c r="E1" s="80"/>
    </row>
    <row r="2" spans="1:14" s="37" customFormat="1" ht="66" x14ac:dyDescent="0.2">
      <c r="A2" s="82" t="s">
        <v>122</v>
      </c>
      <c r="B2" s="82" t="s">
        <v>123</v>
      </c>
      <c r="C2" s="82" t="s">
        <v>124</v>
      </c>
      <c r="D2" s="82" t="s">
        <v>181</v>
      </c>
      <c r="E2" s="82" t="s">
        <v>125</v>
      </c>
      <c r="F2" s="82" t="s">
        <v>126</v>
      </c>
      <c r="G2" s="82" t="s">
        <v>127</v>
      </c>
      <c r="H2" s="82" t="s">
        <v>128</v>
      </c>
      <c r="I2" s="82" t="s">
        <v>129</v>
      </c>
    </row>
    <row r="3" spans="1:14" ht="15" x14ac:dyDescent="0.2">
      <c r="A3" s="83" t="s">
        <v>130</v>
      </c>
      <c r="B3" s="83">
        <v>1855</v>
      </c>
      <c r="C3" s="83">
        <v>558</v>
      </c>
      <c r="D3" s="83">
        <v>121</v>
      </c>
      <c r="E3" s="84">
        <f>COUNTA($A$7:$A$21)</f>
        <v>15</v>
      </c>
      <c r="F3" s="84">
        <f>SUM($F$7:$F$21)</f>
        <v>370</v>
      </c>
      <c r="G3" s="84">
        <f>SUM($G$7:$G$21)</f>
        <v>356</v>
      </c>
      <c r="H3" s="84">
        <f>SUM($F$25:$F$30)</f>
        <v>240</v>
      </c>
      <c r="I3" s="84">
        <f>SUM($G$25:$G$30)</f>
        <v>170</v>
      </c>
      <c r="L3" s="85" t="s">
        <v>131</v>
      </c>
      <c r="M3" s="85" t="s">
        <v>132</v>
      </c>
      <c r="N3" s="85" t="s">
        <v>133</v>
      </c>
    </row>
    <row r="4" spans="1:14" ht="15" x14ac:dyDescent="0.2">
      <c r="A4" s="86"/>
      <c r="B4" s="86"/>
      <c r="C4" s="86"/>
      <c r="D4" s="86"/>
      <c r="E4" s="86"/>
      <c r="F4" s="87"/>
      <c r="G4" s="87"/>
      <c r="L4" s="88">
        <f>COUNTIF($D$7:$D$21, L3)</f>
        <v>6</v>
      </c>
      <c r="M4" s="88">
        <f>COUNTIF($D$7:$D$21, M3)</f>
        <v>4</v>
      </c>
      <c r="N4" s="88">
        <f>COUNTIF($D$7:$D$21, N3)</f>
        <v>4</v>
      </c>
    </row>
    <row r="5" spans="1:14" ht="15.75" x14ac:dyDescent="0.2">
      <c r="A5" s="89" t="s">
        <v>134</v>
      </c>
      <c r="B5" s="90"/>
      <c r="C5" s="90"/>
      <c r="D5" s="90"/>
      <c r="E5" s="90"/>
      <c r="F5" s="90"/>
      <c r="G5" s="90"/>
    </row>
    <row r="6" spans="1:14" ht="49.5" x14ac:dyDescent="0.2">
      <c r="A6" s="91" t="s">
        <v>76</v>
      </c>
      <c r="B6" s="91" t="s">
        <v>135</v>
      </c>
      <c r="C6" s="91" t="s">
        <v>136</v>
      </c>
      <c r="D6" s="91" t="s">
        <v>182</v>
      </c>
      <c r="E6" s="91" t="s">
        <v>138</v>
      </c>
      <c r="F6" s="91" t="s">
        <v>126</v>
      </c>
      <c r="G6" s="91" t="s">
        <v>127</v>
      </c>
    </row>
    <row r="7" spans="1:14" ht="57" x14ac:dyDescent="0.2">
      <c r="A7" s="92" t="s">
        <v>139</v>
      </c>
      <c r="B7" s="93">
        <v>24000</v>
      </c>
      <c r="C7" s="92" t="s">
        <v>140</v>
      </c>
      <c r="D7" s="92" t="s">
        <v>132</v>
      </c>
      <c r="E7" s="92" t="s">
        <v>141</v>
      </c>
      <c r="F7" s="92">
        <v>80</v>
      </c>
      <c r="G7" s="92">
        <v>80</v>
      </c>
    </row>
    <row r="8" spans="1:14" x14ac:dyDescent="0.2">
      <c r="A8" s="92" t="s">
        <v>142</v>
      </c>
      <c r="B8" s="93"/>
      <c r="C8" s="92" t="s">
        <v>143</v>
      </c>
      <c r="D8" s="92" t="s">
        <v>133</v>
      </c>
      <c r="E8" s="92" t="s">
        <v>141</v>
      </c>
      <c r="F8" s="92">
        <v>35</v>
      </c>
      <c r="G8" s="92">
        <v>35</v>
      </c>
    </row>
    <row r="9" spans="1:14" x14ac:dyDescent="0.2">
      <c r="A9" s="92" t="s">
        <v>144</v>
      </c>
      <c r="B9" s="93"/>
      <c r="C9" s="92" t="s">
        <v>143</v>
      </c>
      <c r="D9" s="92" t="s">
        <v>133</v>
      </c>
      <c r="E9" s="92" t="s">
        <v>141</v>
      </c>
      <c r="F9" s="92">
        <v>35</v>
      </c>
      <c r="G9" s="92">
        <v>35</v>
      </c>
    </row>
    <row r="10" spans="1:14" x14ac:dyDescent="0.2">
      <c r="A10" s="92" t="s">
        <v>145</v>
      </c>
      <c r="B10" s="93"/>
      <c r="C10" s="92" t="s">
        <v>146</v>
      </c>
      <c r="D10" s="92" t="s">
        <v>133</v>
      </c>
      <c r="E10" s="92" t="s">
        <v>141</v>
      </c>
      <c r="F10" s="92">
        <v>40</v>
      </c>
      <c r="G10" s="92">
        <v>40</v>
      </c>
    </row>
    <row r="11" spans="1:14" ht="42.75" x14ac:dyDescent="0.2">
      <c r="A11" s="92" t="s">
        <v>147</v>
      </c>
      <c r="B11" s="93"/>
      <c r="C11" s="92" t="s">
        <v>148</v>
      </c>
      <c r="D11" s="92" t="s">
        <v>133</v>
      </c>
      <c r="E11" s="92" t="s">
        <v>141</v>
      </c>
      <c r="F11" s="92">
        <v>40</v>
      </c>
      <c r="G11" s="92"/>
    </row>
    <row r="12" spans="1:14" ht="28.5" x14ac:dyDescent="0.2">
      <c r="A12" s="92" t="s">
        <v>149</v>
      </c>
      <c r="B12" s="93">
        <v>276000</v>
      </c>
      <c r="C12" s="92" t="s">
        <v>150</v>
      </c>
      <c r="D12" s="92" t="s">
        <v>131</v>
      </c>
      <c r="E12" s="92" t="s">
        <v>151</v>
      </c>
      <c r="F12" s="92"/>
      <c r="G12" s="92"/>
      <c r="H12" s="81" t="s">
        <v>152</v>
      </c>
      <c r="L12" s="94" t="s">
        <v>141</v>
      </c>
      <c r="M12" s="94" t="s">
        <v>153</v>
      </c>
      <c r="N12" s="94" t="s">
        <v>151</v>
      </c>
    </row>
    <row r="13" spans="1:14" ht="57" x14ac:dyDescent="0.2">
      <c r="A13" s="92" t="s">
        <v>154</v>
      </c>
      <c r="B13" s="93">
        <v>42500</v>
      </c>
      <c r="C13" s="92" t="s">
        <v>155</v>
      </c>
      <c r="D13" s="92" t="s">
        <v>131</v>
      </c>
      <c r="E13" s="92" t="s">
        <v>151</v>
      </c>
      <c r="F13" s="92">
        <v>10</v>
      </c>
      <c r="G13" s="92">
        <v>6</v>
      </c>
      <c r="L13" s="94">
        <f>COUNTIF($E$2:$E$27, L12)</f>
        <v>8</v>
      </c>
      <c r="M13" s="94">
        <f>COUNTIF($E$2:$E$27, M12)</f>
        <v>5</v>
      </c>
      <c r="N13" s="94">
        <f>COUNTIF($E$2:$E$27, N12)</f>
        <v>3</v>
      </c>
    </row>
    <row r="14" spans="1:14" x14ac:dyDescent="0.2">
      <c r="A14" s="92" t="s">
        <v>156</v>
      </c>
      <c r="B14" s="93"/>
      <c r="C14" s="92" t="s">
        <v>157</v>
      </c>
      <c r="D14" s="92" t="s">
        <v>131</v>
      </c>
      <c r="E14" s="92" t="s">
        <v>158</v>
      </c>
      <c r="F14" s="92">
        <v>10</v>
      </c>
      <c r="G14" s="92">
        <v>10</v>
      </c>
    </row>
    <row r="15" spans="1:14" ht="42.75" x14ac:dyDescent="0.2">
      <c r="A15" s="92" t="s">
        <v>159</v>
      </c>
      <c r="B15" s="93">
        <v>39132</v>
      </c>
      <c r="C15" s="92" t="s">
        <v>160</v>
      </c>
      <c r="D15" s="92" t="s">
        <v>132</v>
      </c>
      <c r="E15" s="92" t="s">
        <v>141</v>
      </c>
      <c r="F15" s="92">
        <v>20</v>
      </c>
      <c r="G15" s="92">
        <v>20</v>
      </c>
    </row>
    <row r="16" spans="1:14" ht="57" x14ac:dyDescent="0.2">
      <c r="A16" s="92" t="s">
        <v>161</v>
      </c>
      <c r="B16" s="93">
        <v>37080</v>
      </c>
      <c r="C16" s="92" t="s">
        <v>162</v>
      </c>
      <c r="D16" s="92" t="s">
        <v>132</v>
      </c>
      <c r="E16" s="92" t="s">
        <v>153</v>
      </c>
      <c r="F16" s="92"/>
      <c r="G16" s="92">
        <v>80</v>
      </c>
    </row>
    <row r="17" spans="1:10" ht="28.5" x14ac:dyDescent="0.2">
      <c r="A17" s="92" t="s">
        <v>163</v>
      </c>
      <c r="B17" s="93">
        <v>9288</v>
      </c>
      <c r="C17" s="92" t="s">
        <v>164</v>
      </c>
      <c r="D17" s="92" t="s">
        <v>131</v>
      </c>
      <c r="E17" s="92" t="s">
        <v>141</v>
      </c>
      <c r="F17" s="92">
        <v>40</v>
      </c>
      <c r="G17" s="92">
        <v>40</v>
      </c>
    </row>
    <row r="18" spans="1:10" ht="28.5" x14ac:dyDescent="0.2">
      <c r="A18" s="92" t="s">
        <v>165</v>
      </c>
      <c r="B18" s="93" t="s">
        <v>166</v>
      </c>
      <c r="C18" s="92" t="s">
        <v>167</v>
      </c>
      <c r="D18" s="92" t="s">
        <v>131</v>
      </c>
      <c r="E18" s="92" t="s">
        <v>153</v>
      </c>
      <c r="F18" s="92">
        <v>15</v>
      </c>
      <c r="G18" s="92"/>
      <c r="H18" s="81" t="s">
        <v>168</v>
      </c>
    </row>
    <row r="19" spans="1:10" ht="71.25" x14ac:dyDescent="0.2">
      <c r="A19" s="92" t="s">
        <v>183</v>
      </c>
      <c r="B19" s="93">
        <v>18425</v>
      </c>
      <c r="C19" s="92" t="s">
        <v>140</v>
      </c>
      <c r="D19" s="92" t="s">
        <v>132</v>
      </c>
      <c r="E19" s="92" t="s">
        <v>153</v>
      </c>
      <c r="F19" s="92">
        <v>30</v>
      </c>
      <c r="G19" s="92">
        <v>10</v>
      </c>
    </row>
    <row r="20" spans="1:10" ht="42.75" x14ac:dyDescent="0.2">
      <c r="A20" s="92" t="s">
        <v>169</v>
      </c>
      <c r="B20" s="93">
        <v>15500</v>
      </c>
      <c r="C20" s="92" t="s">
        <v>170</v>
      </c>
      <c r="D20" s="92" t="s">
        <v>131</v>
      </c>
      <c r="E20" s="92" t="s">
        <v>153</v>
      </c>
      <c r="F20" s="92">
        <v>5</v>
      </c>
      <c r="G20" s="92"/>
      <c r="H20" s="81" t="s">
        <v>171</v>
      </c>
      <c r="J20" s="105"/>
    </row>
    <row r="21" spans="1:10" ht="28.5" x14ac:dyDescent="0.2">
      <c r="A21" s="92" t="s">
        <v>172</v>
      </c>
      <c r="B21" s="93">
        <v>3000</v>
      </c>
      <c r="C21" s="92" t="s">
        <v>170</v>
      </c>
      <c r="D21" s="92" t="s">
        <v>184</v>
      </c>
      <c r="E21" s="92" t="s">
        <v>173</v>
      </c>
      <c r="F21" s="92">
        <v>10</v>
      </c>
      <c r="G21" s="92"/>
    </row>
    <row r="23" spans="1:10" ht="15.75" x14ac:dyDescent="0.2">
      <c r="A23" s="95" t="s">
        <v>174</v>
      </c>
      <c r="B23" s="96"/>
      <c r="C23" s="96"/>
      <c r="D23" s="96"/>
      <c r="E23" s="96"/>
      <c r="F23" s="96"/>
      <c r="G23" s="96"/>
    </row>
    <row r="24" spans="1:10" ht="49.5" x14ac:dyDescent="0.2">
      <c r="A24" s="97" t="s">
        <v>76</v>
      </c>
      <c r="B24" s="97" t="s">
        <v>135</v>
      </c>
      <c r="C24" s="97" t="s">
        <v>136</v>
      </c>
      <c r="D24" s="97" t="s">
        <v>137</v>
      </c>
      <c r="E24" s="97" t="s">
        <v>138</v>
      </c>
      <c r="F24" s="97" t="s">
        <v>126</v>
      </c>
      <c r="G24" s="97" t="s">
        <v>127</v>
      </c>
    </row>
    <row r="25" spans="1:10" ht="71.25" x14ac:dyDescent="0.2">
      <c r="A25" s="98" t="s">
        <v>175</v>
      </c>
      <c r="B25" s="99">
        <v>22000</v>
      </c>
      <c r="C25" s="98" t="s">
        <v>140</v>
      </c>
      <c r="D25" s="98" t="s">
        <v>131</v>
      </c>
      <c r="E25" s="98" t="s">
        <v>151</v>
      </c>
      <c r="F25" s="98">
        <v>40</v>
      </c>
      <c r="G25" s="98">
        <v>40</v>
      </c>
    </row>
    <row r="26" spans="1:10" ht="71.25" x14ac:dyDescent="0.2">
      <c r="A26" s="98" t="s">
        <v>176</v>
      </c>
      <c r="B26" s="99">
        <v>25000</v>
      </c>
      <c r="C26" s="98" t="s">
        <v>140</v>
      </c>
      <c r="D26" s="98" t="s">
        <v>132</v>
      </c>
      <c r="E26" s="98" t="s">
        <v>153</v>
      </c>
      <c r="F26" s="98">
        <v>50</v>
      </c>
      <c r="G26" s="98">
        <v>50</v>
      </c>
    </row>
    <row r="27" spans="1:10" ht="71.25" x14ac:dyDescent="0.2">
      <c r="A27" s="98" t="s">
        <v>99</v>
      </c>
      <c r="B27" s="99">
        <v>6000</v>
      </c>
      <c r="C27" s="98" t="s">
        <v>140</v>
      </c>
      <c r="D27" s="98" t="s">
        <v>132</v>
      </c>
      <c r="E27" s="98" t="s">
        <v>141</v>
      </c>
      <c r="F27" s="98">
        <v>40</v>
      </c>
      <c r="G27" s="98">
        <v>40</v>
      </c>
    </row>
    <row r="28" spans="1:10" ht="42.75" x14ac:dyDescent="0.2">
      <c r="A28" s="98" t="s">
        <v>177</v>
      </c>
      <c r="B28" s="99">
        <v>20000</v>
      </c>
      <c r="C28" s="98" t="s">
        <v>140</v>
      </c>
      <c r="D28" s="98" t="s">
        <v>132</v>
      </c>
      <c r="E28" s="98" t="s">
        <v>141</v>
      </c>
      <c r="F28" s="98">
        <v>50</v>
      </c>
      <c r="G28" s="98"/>
    </row>
    <row r="29" spans="1:10" ht="28.5" x14ac:dyDescent="0.2">
      <c r="A29" s="98" t="s">
        <v>178</v>
      </c>
      <c r="B29" s="99">
        <v>17000</v>
      </c>
      <c r="C29" s="98" t="s">
        <v>140</v>
      </c>
      <c r="D29" s="98" t="s">
        <v>132</v>
      </c>
      <c r="E29" s="98" t="s">
        <v>151</v>
      </c>
      <c r="F29" s="98">
        <v>40</v>
      </c>
      <c r="G29" s="98">
        <v>40</v>
      </c>
    </row>
    <row r="30" spans="1:10" x14ac:dyDescent="0.2">
      <c r="A30" s="98" t="s">
        <v>179</v>
      </c>
      <c r="B30" s="99">
        <v>10000</v>
      </c>
      <c r="C30" s="98" t="s">
        <v>140</v>
      </c>
      <c r="D30" s="98" t="s">
        <v>133</v>
      </c>
      <c r="E30" s="98" t="s">
        <v>141</v>
      </c>
      <c r="F30" s="98">
        <v>20</v>
      </c>
      <c r="G30" s="98"/>
    </row>
    <row r="31" spans="1:10" ht="15" x14ac:dyDescent="0.2">
      <c r="A31" s="100" t="s">
        <v>180</v>
      </c>
      <c r="B31" s="99">
        <f>SUM(B25:B30)</f>
        <v>100000</v>
      </c>
      <c r="C31" s="98"/>
      <c r="D31" s="98"/>
      <c r="E31" s="98"/>
      <c r="F31" s="98"/>
      <c r="G31" s="98"/>
    </row>
    <row r="32" spans="1:10" x14ac:dyDescent="0.2">
      <c r="A32" s="101"/>
      <c r="B32" s="101"/>
      <c r="C32" s="101"/>
      <c r="D32" s="101"/>
      <c r="E32" s="101"/>
      <c r="F32" s="101"/>
      <c r="G32" s="101"/>
    </row>
    <row r="34" spans="1:7" x14ac:dyDescent="0.2">
      <c r="A34" s="81"/>
      <c r="B34" s="81"/>
      <c r="C34" s="81"/>
      <c r="D34" s="81"/>
      <c r="E34" s="81"/>
      <c r="F34" s="81"/>
      <c r="G34" s="81"/>
    </row>
    <row r="35" spans="1:7" x14ac:dyDescent="0.2">
      <c r="A35" s="81"/>
      <c r="B35" s="81"/>
      <c r="C35" s="81"/>
      <c r="D35" s="81"/>
      <c r="E35" s="81"/>
      <c r="F35" s="81"/>
      <c r="G35" s="81"/>
    </row>
    <row r="36" spans="1:7" ht="15.75" x14ac:dyDescent="0.2">
      <c r="A36" s="81"/>
      <c r="B36" s="102"/>
      <c r="C36" s="81"/>
      <c r="D36" s="81"/>
      <c r="E36" s="81"/>
      <c r="F36" s="81"/>
      <c r="G36" s="81"/>
    </row>
    <row r="37" spans="1:7" x14ac:dyDescent="0.2">
      <c r="A37" s="81"/>
      <c r="B37" s="81"/>
      <c r="C37" s="81"/>
      <c r="D37" s="81"/>
      <c r="E37" s="81"/>
      <c r="F37" s="81"/>
      <c r="G37" s="81"/>
    </row>
    <row r="38" spans="1:7" x14ac:dyDescent="0.2">
      <c r="A38" s="81"/>
      <c r="B38" s="81"/>
      <c r="C38" s="81"/>
      <c r="D38" s="81"/>
      <c r="E38" s="81"/>
      <c r="F38" s="81"/>
      <c r="G38" s="81"/>
    </row>
    <row r="39" spans="1:7" x14ac:dyDescent="0.2">
      <c r="A39" s="81"/>
      <c r="B39" s="81"/>
      <c r="C39" s="81"/>
      <c r="D39" s="81"/>
      <c r="E39" s="81"/>
      <c r="F39" s="81"/>
      <c r="G39" s="81"/>
    </row>
    <row r="40" spans="1:7" x14ac:dyDescent="0.2">
      <c r="A40" s="81"/>
      <c r="B40" s="81"/>
      <c r="C40" s="81"/>
      <c r="D40" s="81"/>
    </row>
  </sheetData>
  <dataValidations count="3">
    <dataValidation type="list" allowBlank="1" showInputMessage="1" showErrorMessage="1" sqref="D6:D30">
      <formula1>"אוברסלי, משולב, סיכון"</formula1>
    </dataValidation>
    <dataValidation type="list" errorStyle="information" allowBlank="1" showInputMessage="1" showErrorMessage="1" sqref="D31">
      <formula1>"אוניברסלי, סיכון"</formula1>
    </dataValidation>
    <dataValidation type="list" errorStyle="information" allowBlank="1" showInputMessage="1" showErrorMessage="1" sqref="E25:E31 E7:E21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35" t="s">
        <v>83</v>
      </c>
      <c r="C1" s="36" t="s">
        <v>79</v>
      </c>
    </row>
    <row r="2" spans="1:3" x14ac:dyDescent="0.2">
      <c r="A2" t="s">
        <v>55</v>
      </c>
      <c r="B2" t="s">
        <v>80</v>
      </c>
      <c r="C2" t="s">
        <v>6</v>
      </c>
    </row>
    <row r="3" spans="1:3" x14ac:dyDescent="0.2">
      <c r="A3" t="s">
        <v>6</v>
      </c>
      <c r="B3" t="s">
        <v>81</v>
      </c>
      <c r="C3" t="s">
        <v>84</v>
      </c>
    </row>
    <row r="4" spans="1:3" x14ac:dyDescent="0.2">
      <c r="A4" t="s">
        <v>54</v>
      </c>
      <c r="B4" t="s">
        <v>82</v>
      </c>
      <c r="C4" t="s">
        <v>85</v>
      </c>
    </row>
    <row r="5" spans="1:3" x14ac:dyDescent="0.2">
      <c r="A5" t="s">
        <v>43</v>
      </c>
      <c r="C5" t="s">
        <v>86</v>
      </c>
    </row>
    <row r="6" spans="1:3" x14ac:dyDescent="0.2">
      <c r="A6" t="s">
        <v>53</v>
      </c>
      <c r="C6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392B9-544F-4775-ABE3-0AEBCD5C6AB8}">
  <ds:schemaRefs>
    <ds:schemaRef ds:uri="http://schemas.microsoft.com/office/2006/documentManagement/types"/>
    <ds:schemaRef ds:uri="d152575b-fa6a-450f-81b0-14f98f67be5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b037b34-4aaf-4296-a64b-135ec9d4a84e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גיליון1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2021-02-23T13:33:25Z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