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tif\OneDrive - Rashi Foundation\מיזם הינקות\אתר חומרים פנימי\"/>
    </mc:Choice>
  </mc:AlternateContent>
  <bookViews>
    <workbookView xWindow="0" yWindow="0" windowWidth="20490" windowHeight="7110" activeTab="2"/>
  </bookViews>
  <sheets>
    <sheet name="מחוון" sheetId="1" r:id="rId1"/>
    <sheet name="פעילות" sheetId="3" r:id="rId2"/>
    <sheet name="הרחבה" sheetId="5" r:id="rId3"/>
    <sheet name="קבועים" sheetId="2" state="hidden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5" l="1"/>
  <c r="L4" i="5"/>
  <c r="K4" i="5"/>
  <c r="I3" i="5"/>
  <c r="H3" i="5"/>
  <c r="G3" i="5"/>
  <c r="F3" i="5"/>
  <c r="E3" i="5"/>
  <c r="M13" i="5" s="1"/>
  <c r="K13" i="5" l="1"/>
  <c r="L13" i="5"/>
  <c r="D18" i="3" l="1"/>
  <c r="D22" i="3"/>
  <c r="D5" i="3" l="1"/>
  <c r="I55" i="1" l="1"/>
  <c r="I56" i="1"/>
  <c r="I57" i="1"/>
  <c r="I58" i="1"/>
  <c r="I59" i="1"/>
  <c r="I60" i="1"/>
  <c r="I61" i="1"/>
  <c r="I53" i="1"/>
  <c r="I50" i="1"/>
  <c r="I45" i="1"/>
  <c r="I38" i="1"/>
  <c r="I34" i="1"/>
  <c r="B22" i="3" l="1"/>
  <c r="B16" i="3"/>
  <c r="B14" i="3"/>
  <c r="B13" i="3"/>
  <c r="B11" i="3"/>
  <c r="B10" i="3"/>
  <c r="B9" i="3"/>
  <c r="B5" i="3"/>
  <c r="B18" i="3" l="1"/>
  <c r="B23" i="3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5" i="1"/>
  <c r="I36" i="1"/>
  <c r="I37" i="1"/>
  <c r="I39" i="1"/>
  <c r="I40" i="1"/>
  <c r="I41" i="1"/>
  <c r="I42" i="1"/>
  <c r="I43" i="1"/>
  <c r="I44" i="1"/>
  <c r="I46" i="1"/>
  <c r="I47" i="1"/>
  <c r="I48" i="1"/>
  <c r="I49" i="1"/>
  <c r="I51" i="1"/>
  <c r="I52" i="1"/>
  <c r="I54" i="1"/>
  <c r="B69" i="1" l="1"/>
  <c r="B70" i="1"/>
  <c r="B68" i="1"/>
  <c r="B67" i="1"/>
  <c r="D24" i="3"/>
  <c r="D25" i="3" s="1"/>
</calcChain>
</file>

<file path=xl/sharedStrings.xml><?xml version="1.0" encoding="utf-8"?>
<sst xmlns="http://schemas.openxmlformats.org/spreadsheetml/2006/main" count="306" uniqueCount="164">
  <si>
    <t>רכיב</t>
  </si>
  <si>
    <t>פירוט</t>
  </si>
  <si>
    <t>לא מתקיים</t>
  </si>
  <si>
    <t>מתקיים חלקית</t>
  </si>
  <si>
    <t>קיימות תשתיתית (טווח ארוך)</t>
  </si>
  <si>
    <t>פירוט, הערות והסברים</t>
  </si>
  <si>
    <t>רשות</t>
  </si>
  <si>
    <t>תפיסה</t>
  </si>
  <si>
    <r>
      <t>ביסוס תפקיד מנהלת ג"ר – תפיסה כ</t>
    </r>
    <r>
      <rPr>
        <b/>
        <sz val="12"/>
        <color theme="1"/>
        <rFont val="David"/>
        <family val="2"/>
      </rPr>
      <t>מנהלת מחלקה</t>
    </r>
    <r>
      <rPr>
        <sz val="12"/>
        <color theme="1"/>
        <rFont val="David"/>
        <family val="2"/>
      </rPr>
      <t>, שותפה לכל החלטה רלוונטית לג"ר</t>
    </r>
  </si>
  <si>
    <t>מודל יישובי – תפיסת רצף מלידה עד 6 (שותפות של כל הגורמים)</t>
  </si>
  <si>
    <t>תקציבים ייעודיים</t>
  </si>
  <si>
    <t>שיתופי פעולה – כל מי שרלוונטי נוכח ליד השולחן</t>
  </si>
  <si>
    <t>יכולות</t>
  </si>
  <si>
    <t>הגדרת מנהלת ג"ר כעובדת חיונית</t>
  </si>
  <si>
    <t>פיתוח מקצועי של מנהלת ג"ר</t>
  </si>
  <si>
    <t>מבניות</t>
  </si>
  <si>
    <t>ועדת גיל רך</t>
  </si>
  <si>
    <t>מחלקה לילדים מלידה ונוער בסיכון</t>
  </si>
  <si>
    <t>ועדות / פורומים / צוותים (פירוט לפי הקיים ברשות)</t>
  </si>
  <si>
    <t>שותפויות</t>
  </si>
  <si>
    <t>כלים</t>
  </si>
  <si>
    <t>תוכניות עבודה</t>
  </si>
  <si>
    <t>עבודה מבוססת נתונים – מערכת מידע</t>
  </si>
  <si>
    <t>מיפוי משפחות בסיכון ג"ר</t>
  </si>
  <si>
    <t>תשתיות להנגשת ידע ומידע (להורים ואנשי מקצוע)</t>
  </si>
  <si>
    <t>"מערך שירותים מיטבי לגיל הרך" – מסמך ידע</t>
  </si>
  <si>
    <t>שגרות</t>
  </si>
  <si>
    <t>שוטף – ראש רשות</t>
  </si>
  <si>
    <t>שוטף – מנהלי מחלקות</t>
  </si>
  <si>
    <t>שוטף – צוותים מובילים וצוותים מלווים</t>
  </si>
  <si>
    <t>שוטף עם שותפים</t>
  </si>
  <si>
    <t>הכנה לחירום</t>
  </si>
  <si>
    <t>עדכון מערכת מידע</t>
  </si>
  <si>
    <t>שותפויות – פיתוח ותחזוקה/שימור</t>
  </si>
  <si>
    <t>גיל רך כפרופסיה</t>
  </si>
  <si>
    <t>עבודה עם מבוגרים משמעותיים</t>
  </si>
  <si>
    <t>רפואה קהילתית</t>
  </si>
  <si>
    <t>כל דלת היא דלת נכונה</t>
  </si>
  <si>
    <t>הכשרה לעבודה רב-תרבותית</t>
  </si>
  <si>
    <t>חיבור רופאי ילדים</t>
  </si>
  <si>
    <t>הנגשת מידע (תקופתי)</t>
  </si>
  <si>
    <t>ימי היערכות</t>
  </si>
  <si>
    <t>הורים</t>
  </si>
  <si>
    <t>הורים כמומחים לילדיהם – שותפות ושיתוף</t>
  </si>
  <si>
    <t>הנגשה לאוכלוסיות מגוונות</t>
  </si>
  <si>
    <t>אוניברסליות</t>
  </si>
  <si>
    <t>רכזת הורים וינקות</t>
  </si>
  <si>
    <t>נציגות הורים בוועדת גיל</t>
  </si>
  <si>
    <t>פורום הורים יישובי</t>
  </si>
  <si>
    <t>משולש אגף-רשות-ארגונים מפעילים</t>
  </si>
  <si>
    <t>ITERS</t>
  </si>
  <si>
    <t>מפגשי פורום/י מנהלות</t>
  </si>
  <si>
    <t>מסגרות</t>
  </si>
  <si>
    <t>נשות מקצוע</t>
  </si>
  <si>
    <t>זירות</t>
  </si>
  <si>
    <t>ממוצע זירות</t>
  </si>
  <si>
    <t>זירה</t>
  </si>
  <si>
    <t>מתקיים
במשאבים זמניים</t>
  </si>
  <si>
    <t>קיימות חלקית
(תלוי פרסונה/
נסיבות)</t>
  </si>
  <si>
    <t>הפצת מסמכי ידע הורים במרכז (מודל יישומי הורים במרכז, פורטל הורים - מדריך)</t>
  </si>
  <si>
    <t xml:space="preserve">פורום מנהלות מסגרות חינוך-טיפול – מוכרות </t>
  </si>
  <si>
    <t>פורום מנהלות מסגרות חינוך-טיפול – פרטיות</t>
  </si>
  <si>
    <t>מסגרות פרטיות בעלות רישיון</t>
  </si>
  <si>
    <t>צוותי חינוך-טיפול - בעלי הכשרה מתאימה</t>
  </si>
  <si>
    <t>מנגנוני תקשורת מוסדרים בין צוותי מסגרות והורים</t>
  </si>
  <si>
    <t>מיפוי מסגרות פרטיות</t>
  </si>
  <si>
    <t>בחינת סל השירותים והמענים והתאמתו</t>
  </si>
  <si>
    <t>הורים - ידע על אינטראקציות וגורמי סיכון</t>
  </si>
  <si>
    <t xml:space="preserve">פיתוח בין-מקצועי לאנשי מקצוע - ידע גיל רך </t>
  </si>
  <si>
    <t>היכרות עם "מדריך הורים במרכז"</t>
  </si>
  <si>
    <t>רצף טיפולי בין השירותים</t>
  </si>
  <si>
    <t>רכזת הורים וינקות - ציר מקשר בעבודה עם הורים</t>
  </si>
  <si>
    <r>
      <t xml:space="preserve">עבודה עם מבוגרים משמעותיים - </t>
    </r>
    <r>
      <rPr>
        <sz val="12"/>
        <rFont val="David"/>
        <family val="2"/>
      </rPr>
      <t>אינטראקציות</t>
    </r>
  </si>
  <si>
    <r>
      <t>מענים</t>
    </r>
    <r>
      <rPr>
        <sz val="12"/>
        <color theme="5" tint="0.39997558519241921"/>
        <rFont val="David"/>
        <family val="2"/>
      </rPr>
      <t xml:space="preserve"> </t>
    </r>
    <r>
      <rPr>
        <sz val="12"/>
        <rFont val="David"/>
        <family val="2"/>
      </rPr>
      <t xml:space="preserve">מותאמים ונגישים </t>
    </r>
    <r>
      <rPr>
        <sz val="12"/>
        <color theme="1"/>
        <rFont val="David"/>
        <family val="2"/>
      </rPr>
      <t>להורים</t>
    </r>
  </si>
  <si>
    <t>היכרות וקשר עם מסגרות פרטיות</t>
  </si>
  <si>
    <t>שם תוכנית</t>
  </si>
  <si>
    <t>תקציב מבוקש 2021</t>
  </si>
  <si>
    <t>תקציב מאושר 5.2020</t>
  </si>
  <si>
    <t>מקור תקציבי</t>
  </si>
  <si>
    <t>ממשיך</t>
  </si>
  <si>
    <t>מסתיים</t>
  </si>
  <si>
    <t>חדש</t>
  </si>
  <si>
    <r>
      <rPr>
        <b/>
        <sz val="11"/>
        <color theme="1"/>
        <rFont val="Arial"/>
        <family val="2"/>
        <scheme val="minor"/>
      </rPr>
      <t>סטטוס</t>
    </r>
    <r>
      <rPr>
        <sz val="11"/>
        <color theme="1"/>
        <rFont val="Arial"/>
        <family val="2"/>
        <charset val="177"/>
        <scheme val="minor"/>
      </rPr>
      <t xml:space="preserve"> </t>
    </r>
  </si>
  <si>
    <t>פילנתרופיה</t>
  </si>
  <si>
    <t>משרד ממשלתי</t>
  </si>
  <si>
    <t>מיזם הינקות 2</t>
  </si>
  <si>
    <t>אחר</t>
  </si>
  <si>
    <t>סטטוס</t>
  </si>
  <si>
    <t>מקור תקציבי - פירוט</t>
  </si>
  <si>
    <t>אפשרויות הטמעה טווח ארוך</t>
  </si>
  <si>
    <t>הערות</t>
  </si>
  <si>
    <t>פירסומים</t>
  </si>
  <si>
    <t>הורים פעילים בגיל הרך</t>
  </si>
  <si>
    <t>אנשי מקצוע</t>
  </si>
  <si>
    <t>סדנאות בין דיסיפלינריות</t>
  </si>
  <si>
    <t>קבוצת הורים ותינוקות - סדנת עיסוי והתפתחות תינוקות לתקופת הקורונה</t>
  </si>
  <si>
    <t>סה"כ זירת אנשי מקצוע</t>
  </si>
  <si>
    <t>ייעוץ אירגוני</t>
  </si>
  <si>
    <t xml:space="preserve">רכזת הורים וינקות
</t>
  </si>
  <si>
    <t>הדרכות הורים פרטניות וקצרות מועד- הגדלת שעות בעקבות משבר הקורונה</t>
  </si>
  <si>
    <t>קבוצת אמהות ותינוקות- 'בוקר של יחד'</t>
  </si>
  <si>
    <t>משחקיית אחה"צ - בהתאמה לשגרת הקורונה</t>
  </si>
  <si>
    <t>הנחיה מקצועית</t>
  </si>
  <si>
    <t>סה"כ זירת רשות</t>
  </si>
  <si>
    <t>סה"כ זירת הורים</t>
  </si>
  <si>
    <t>סה"כ  תקציב 2020</t>
  </si>
  <si>
    <t>סה"כ תקציב מיועד 2021</t>
  </si>
  <si>
    <t>סה"כ תקציב מבוקש מהמיזם 2021</t>
  </si>
  <si>
    <t>עם דגש על "דלת פתוחה"</t>
  </si>
  <si>
    <t>בבדיקה של שלומית מול גורמים רלוונטיים ברשות. היתכנות גבוהה</t>
  </si>
  <si>
    <t xml:space="preserve">בבדיקה של שלומית מול הרשות </t>
  </si>
  <si>
    <t>דגש על נשות מקצוע שישתלבו בתכנית</t>
  </si>
  <si>
    <t>עבור ליווי התפתחותי או עיסוי תינוקות</t>
  </si>
  <si>
    <t>עבור מדריכה אחת. הרשות מממנת את המדריכה השנייה. עם דגש על פעילויות הורה-ילד</t>
  </si>
  <si>
    <t>עבור כחמש שעות הדרכה להמשך וסגירת התהליך שהחל ב2020</t>
  </si>
  <si>
    <t>הרשות לוקחת על עצמה את הטמעת התפקיד והמימון של משרה זו</t>
  </si>
  <si>
    <t>ימשיך בתיאום של שלומית עם ראש הרשות</t>
  </si>
  <si>
    <t>בבחינה האם מתקציבי מפעל הפיס או תקציבי יעדים לצפון</t>
  </si>
  <si>
    <t>כבר מוטמע באופן חלקי (מדריכה אחת). בבדיקה לגבי הטמעה מלאה ב2022</t>
  </si>
  <si>
    <t>בבדיקה של שלומית מול הרשות עבור 2022</t>
  </si>
  <si>
    <t>הרשות משלימה כ-40,000 ₪ לטובת 60% משרה סה"כ</t>
  </si>
  <si>
    <r>
      <t xml:space="preserve">מודל יישובי לגיל הרך </t>
    </r>
    <r>
      <rPr>
        <sz val="24"/>
        <color rgb="FF92D050"/>
        <rFont val="David"/>
        <family val="2"/>
      </rPr>
      <t>–</t>
    </r>
    <r>
      <rPr>
        <sz val="24"/>
        <color rgb="FF92D050"/>
        <rFont val="Segoe UI"/>
        <family val="2"/>
      </rPr>
      <t xml:space="preserve"> מחוון הטמעה - חצור הגלילית</t>
    </r>
  </si>
  <si>
    <t>מידע כללי</t>
  </si>
  <si>
    <t>שם רשות</t>
  </si>
  <si>
    <t>מס' ילדים 
לידה-3</t>
  </si>
  <si>
    <t>מס' ילדים בסיכון 
לידה-3</t>
  </si>
  <si>
    <t xml:space="preserve">מס' מענים </t>
  </si>
  <si>
    <t>מס' מוטבים (הורים)</t>
  </si>
  <si>
    <t>מס' מוטבים (ילדים)</t>
  </si>
  <si>
    <t>מס' מוטבים הרחבה (הורים)</t>
  </si>
  <si>
    <t>מס' מוטבים הרחבה (ילדים)</t>
  </si>
  <si>
    <t>חצור הגלילית</t>
  </si>
  <si>
    <t>סיכון</t>
  </si>
  <si>
    <t>משולב</t>
  </si>
  <si>
    <t>אוניברסלי</t>
  </si>
  <si>
    <t>מענים קיימים</t>
  </si>
  <si>
    <t>עלות</t>
  </si>
  <si>
    <t>גוף מממן</t>
  </si>
  <si>
    <t>אוניברסלי/
סיכון</t>
  </si>
  <si>
    <t>איתור/
מניעה/
טיפול</t>
  </si>
  <si>
    <t>ספריית פיג'מה לגיל הרך</t>
  </si>
  <si>
    <t>משרד החינוך + הורים</t>
  </si>
  <si>
    <t>מניעה</t>
  </si>
  <si>
    <t>פעימות</t>
  </si>
  <si>
    <t>רשות מקומית</t>
  </si>
  <si>
    <t>דלת פתוחה</t>
  </si>
  <si>
    <t>ינקות</t>
  </si>
  <si>
    <t>טיפול</t>
  </si>
  <si>
    <t>משחקיה מודרכת</t>
  </si>
  <si>
    <t>ינקות + רשות</t>
  </si>
  <si>
    <t>מעגן</t>
  </si>
  <si>
    <t>תכנית לאומית</t>
  </si>
  <si>
    <t>איתור</t>
  </si>
  <si>
    <t>יחידה טיפולית</t>
  </si>
  <si>
    <t>נתיבים להורות</t>
  </si>
  <si>
    <t>בוקר של יחד</t>
  </si>
  <si>
    <t>סדנאות הורה ילד</t>
  </si>
  <si>
    <t>פורום הורים</t>
  </si>
  <si>
    <t>מענה/ים מבוקש/ים</t>
  </si>
  <si>
    <t>מיזם ינקות</t>
  </si>
  <si>
    <t xml:space="preserve">סיכון </t>
  </si>
  <si>
    <t>מס' ילדים תחת חוק פעוטות בסיכון</t>
  </si>
  <si>
    <t>אוירה משפחתית - הכנה לתוכנית משפחות</t>
  </si>
  <si>
    <t>את החלק של צוות להעביר לתקציב הכשרה
קבוצות הורים יכנסו לתוך התוכנית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</si>
</sst>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20" x14ac:knownFonts="1">
    <font>
      <sz val="11"/>
      <color theme="1"/>
      <name val="Arial"/>
      <family val="2"/>
      <charset val="177"/>
      <scheme val="minor"/>
    </font>
    <font>
      <sz val="24"/>
      <color rgb="FF92D050"/>
      <name val="Segoe UI"/>
      <family val="2"/>
    </font>
    <font>
      <sz val="24"/>
      <color rgb="FF92D050"/>
      <name val="David"/>
      <family val="2"/>
    </font>
    <font>
      <sz val="12"/>
      <color theme="1"/>
      <name val="Times New Roman"/>
      <family val="1"/>
    </font>
    <font>
      <b/>
      <sz val="12"/>
      <color theme="1"/>
      <name val="David"/>
      <family val="2"/>
    </font>
    <font>
      <b/>
      <sz val="11"/>
      <color theme="1"/>
      <name val="David"/>
      <family val="2"/>
    </font>
    <font>
      <sz val="11"/>
      <color theme="1"/>
      <name val="David"/>
      <family val="2"/>
    </font>
    <font>
      <sz val="12"/>
      <color theme="1"/>
      <name val="David"/>
      <family val="2"/>
    </font>
    <font>
      <sz val="12"/>
      <color theme="1"/>
      <name val="Symbol"/>
      <family val="1"/>
      <charset val="2"/>
    </font>
    <font>
      <u/>
      <sz val="11"/>
      <color theme="10"/>
      <name val="Arial"/>
      <family val="2"/>
      <charset val="177"/>
      <scheme val="minor"/>
    </font>
    <font>
      <sz val="12"/>
      <color theme="5" tint="0.39997558519241921"/>
      <name val="David"/>
      <family val="2"/>
    </font>
    <font>
      <sz val="12"/>
      <name val="David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sz val="12"/>
      <color theme="1"/>
      <name val="Segoe UI Light"/>
      <family val="2"/>
    </font>
    <font>
      <sz val="11"/>
      <color theme="1"/>
      <name val="Segoe UI Light"/>
      <family val="2"/>
    </font>
    <font>
      <b/>
      <sz val="11"/>
      <color theme="1"/>
      <name val="Segoe UI Light"/>
      <family val="2"/>
    </font>
    <font>
      <b/>
      <sz val="13"/>
      <color theme="3"/>
      <name val="Arial"/>
      <family val="2"/>
      <charset val="177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7C3FD"/>
        <bgColor indexed="64"/>
      </patternFill>
    </fill>
    <fill>
      <patternFill patternType="solid">
        <fgColor rgb="FFFDE58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9" fontId="15" fillId="14" borderId="1" applyProtection="0">
      <alignment horizontal="right" vertical="top"/>
    </xf>
    <xf numFmtId="43" fontId="12" fillId="0" borderId="0" applyFont="0" applyFill="0" applyBorder="0" applyAlignment="0" applyProtection="0"/>
    <xf numFmtId="0" fontId="19" fillId="0" borderId="5" applyNumberFormat="0" applyFill="0" applyAlignment="0" applyProtection="0"/>
  </cellStyleXfs>
  <cellXfs count="94">
    <xf numFmtId="0" fontId="0" fillId="0" borderId="0" xfId="0"/>
    <xf numFmtId="0" fontId="7" fillId="0" borderId="0" xfId="0" applyFont="1" applyBorder="1" applyAlignment="1">
      <alignment horizontal="right" vertical="center" wrapText="1"/>
    </xf>
    <xf numFmtId="0" fontId="9" fillId="0" borderId="0" xfId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164" fontId="0" fillId="11" borderId="0" xfId="0" applyNumberFormat="1" applyFill="1" applyBorder="1" applyAlignment="1">
      <alignment horizontal="right"/>
    </xf>
    <xf numFmtId="0" fontId="4" fillId="0" borderId="0" xfId="0" applyFont="1" applyBorder="1" applyAlignment="1">
      <alignment horizontal="right" vertical="center" wrapText="1"/>
    </xf>
    <xf numFmtId="0" fontId="4" fillId="8" borderId="0" xfId="0" applyFont="1" applyFill="1" applyBorder="1" applyAlignment="1">
      <alignment horizontal="right" vertical="center" wrapText="1"/>
    </xf>
    <xf numFmtId="0" fontId="4" fillId="10" borderId="0" xfId="0" applyFont="1" applyFill="1" applyBorder="1" applyAlignment="1">
      <alignment horizontal="right" vertical="center" wrapText="1"/>
    </xf>
    <xf numFmtId="1" fontId="5" fillId="2" borderId="0" xfId="0" applyNumberFormat="1" applyFont="1" applyFill="1" applyBorder="1" applyAlignment="1">
      <alignment horizontal="right" vertical="center" wrapText="1"/>
    </xf>
    <xf numFmtId="1" fontId="5" fillId="3" borderId="0" xfId="0" applyNumberFormat="1" applyFont="1" applyFill="1" applyBorder="1" applyAlignment="1">
      <alignment horizontal="right" vertical="center" wrapText="1"/>
    </xf>
    <xf numFmtId="1" fontId="5" fillId="4" borderId="0" xfId="0" applyNumberFormat="1" applyFont="1" applyFill="1" applyBorder="1" applyAlignment="1">
      <alignment horizontal="right" vertical="center" wrapText="1"/>
    </xf>
    <xf numFmtId="1" fontId="5" fillId="5" borderId="0" xfId="0" applyNumberFormat="1" applyFont="1" applyFill="1" applyBorder="1" applyAlignment="1">
      <alignment horizontal="right" vertical="center" wrapText="1"/>
    </xf>
    <xf numFmtId="1" fontId="5" fillId="6" borderId="0" xfId="0" applyNumberFormat="1" applyFont="1" applyFill="1" applyBorder="1" applyAlignment="1">
      <alignment horizontal="right" vertical="center" wrapText="1"/>
    </xf>
    <xf numFmtId="164" fontId="5" fillId="6" borderId="0" xfId="0" applyNumberFormat="1" applyFont="1" applyFill="1" applyBorder="1" applyAlignment="1">
      <alignment horizontal="right" vertical="center" wrapText="1"/>
    </xf>
    <xf numFmtId="1" fontId="6" fillId="2" borderId="0" xfId="0" applyNumberFormat="1" applyFont="1" applyFill="1" applyBorder="1" applyAlignment="1">
      <alignment horizontal="right" vertical="center" wrapText="1"/>
    </xf>
    <xf numFmtId="1" fontId="6" fillId="3" borderId="0" xfId="0" applyNumberFormat="1" applyFont="1" applyFill="1" applyBorder="1" applyAlignment="1">
      <alignment horizontal="right" vertical="center" wrapText="1"/>
    </xf>
    <xf numFmtId="1" fontId="6" fillId="4" borderId="0" xfId="0" applyNumberFormat="1" applyFont="1" applyFill="1" applyBorder="1" applyAlignment="1">
      <alignment horizontal="right" vertical="center" wrapText="1"/>
    </xf>
    <xf numFmtId="1" fontId="6" fillId="5" borderId="0" xfId="0" applyNumberFormat="1" applyFont="1" applyFill="1" applyBorder="1" applyAlignment="1">
      <alignment horizontal="right" vertical="center" wrapText="1"/>
    </xf>
    <xf numFmtId="1" fontId="6" fillId="6" borderId="0" xfId="0" applyNumberFormat="1" applyFont="1" applyFill="1" applyBorder="1" applyAlignment="1">
      <alignment horizontal="right" vertical="center" wrapText="1"/>
    </xf>
    <xf numFmtId="164" fontId="0" fillId="6" borderId="0" xfId="0" applyNumberFormat="1" applyFill="1" applyBorder="1" applyAlignment="1">
      <alignment horizontal="right" vertical="top" wrapText="1"/>
    </xf>
    <xf numFmtId="0" fontId="4" fillId="7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8" borderId="0" xfId="0" applyFont="1" applyFill="1" applyBorder="1" applyAlignment="1">
      <alignment horizontal="right" vertical="center" wrapText="1"/>
    </xf>
    <xf numFmtId="0" fontId="4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right" vertical="center" wrapText="1"/>
    </xf>
    <xf numFmtId="0" fontId="7" fillId="10" borderId="0" xfId="0" applyFont="1" applyFill="1" applyBorder="1" applyAlignment="1">
      <alignment horizontal="right" vertical="center" wrapText="1"/>
    </xf>
    <xf numFmtId="0" fontId="0" fillId="11" borderId="0" xfId="0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7" fillId="0" borderId="0" xfId="0" applyFont="1" applyBorder="1" applyAlignment="1">
      <alignment horizontal="right" vertical="center" wrapText="1" readingOrder="2"/>
    </xf>
    <xf numFmtId="0" fontId="7" fillId="12" borderId="0" xfId="0" applyFont="1" applyFill="1" applyBorder="1" applyAlignment="1">
      <alignment horizontal="right" vertical="center" wrapText="1"/>
    </xf>
    <xf numFmtId="0" fontId="14" fillId="0" borderId="0" xfId="0" applyFont="1"/>
    <xf numFmtId="0" fontId="13" fillId="0" borderId="0" xfId="0" applyFont="1"/>
    <xf numFmtId="0" fontId="0" fillId="0" borderId="0" xfId="0" applyAlignment="1">
      <alignment vertical="top" wrapText="1"/>
    </xf>
    <xf numFmtId="0" fontId="7" fillId="0" borderId="0" xfId="0" applyFont="1" applyAlignment="1">
      <alignment horizontal="justify" vertical="top" wrapText="1" readingOrder="2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3" fontId="18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 readingOrder="2"/>
    </xf>
    <xf numFmtId="3" fontId="17" fillId="12" borderId="2" xfId="0" applyNumberFormat="1" applyFont="1" applyFill="1" applyBorder="1" applyAlignment="1">
      <alignment vertical="top" wrapText="1"/>
    </xf>
    <xf numFmtId="0" fontId="17" fillId="12" borderId="2" xfId="0" applyFont="1" applyFill="1" applyBorder="1" applyAlignment="1">
      <alignment horizontal="right" vertical="top" wrapText="1" readingOrder="2"/>
    </xf>
    <xf numFmtId="0" fontId="17" fillId="0" borderId="2" xfId="0" applyFont="1" applyBorder="1" applyAlignment="1">
      <alignment horizontal="right" vertical="top" wrapText="1" readingOrder="2"/>
    </xf>
    <xf numFmtId="0" fontId="18" fillId="0" borderId="2" xfId="0" applyFont="1" applyBorder="1" applyAlignment="1">
      <alignment horizontal="center" vertical="top" wrapText="1" readingOrder="2"/>
    </xf>
    <xf numFmtId="0" fontId="17" fillId="12" borderId="2" xfId="0" applyFont="1" applyFill="1" applyBorder="1" applyAlignment="1">
      <alignment horizontal="right" vertical="center" wrapText="1"/>
    </xf>
    <xf numFmtId="0" fontId="17" fillId="12" borderId="0" xfId="0" applyFont="1" applyFill="1" applyAlignment="1">
      <alignment horizontal="center" vertical="top" wrapText="1"/>
    </xf>
    <xf numFmtId="165" fontId="17" fillId="12" borderId="2" xfId="3" applyNumberFormat="1" applyFont="1" applyFill="1" applyBorder="1" applyAlignment="1">
      <alignment horizontal="center" vertical="center" wrapText="1"/>
    </xf>
    <xf numFmtId="165" fontId="18" fillId="0" borderId="2" xfId="3" applyNumberFormat="1" applyFont="1" applyBorder="1" applyAlignment="1">
      <alignment horizontal="center" vertical="top" wrapText="1"/>
    </xf>
    <xf numFmtId="3" fontId="17" fillId="0" borderId="3" xfId="0" applyNumberFormat="1" applyFont="1" applyFill="1" applyBorder="1" applyAlignment="1">
      <alignment horizontal="center" vertical="top" wrapText="1"/>
    </xf>
    <xf numFmtId="3" fontId="17" fillId="0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right" vertical="top" wrapText="1"/>
    </xf>
    <xf numFmtId="165" fontId="18" fillId="0" borderId="2" xfId="0" applyNumberFormat="1" applyFont="1" applyBorder="1" applyAlignment="1">
      <alignment horizontal="center" vertical="top" wrapText="1"/>
    </xf>
    <xf numFmtId="49" fontId="15" fillId="13" borderId="2" xfId="2" applyFont="1" applyFill="1" applyBorder="1" applyAlignment="1">
      <alignment horizontal="right" vertical="top" wrapText="1"/>
    </xf>
    <xf numFmtId="3" fontId="17" fillId="12" borderId="2" xfId="0" applyNumberFormat="1" applyFont="1" applyFill="1" applyBorder="1" applyAlignment="1">
      <alignment horizontal="center" vertical="top" wrapText="1"/>
    </xf>
    <xf numFmtId="0" fontId="0" fillId="12" borderId="0" xfId="0" applyFill="1" applyAlignment="1">
      <alignment vertical="top" wrapText="1"/>
    </xf>
    <xf numFmtId="165" fontId="17" fillId="15" borderId="2" xfId="3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15" borderId="2" xfId="0" applyFont="1" applyFill="1" applyBorder="1" applyAlignment="1">
      <alignment vertical="top" wrapText="1"/>
    </xf>
    <xf numFmtId="0" fontId="17" fillId="12" borderId="2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165" fontId="18" fillId="0" borderId="3" xfId="3" applyNumberFormat="1" applyFont="1" applyBorder="1" applyAlignment="1">
      <alignment vertical="top" wrapText="1"/>
    </xf>
    <xf numFmtId="3" fontId="18" fillId="0" borderId="2" xfId="0" applyNumberFormat="1" applyFont="1" applyFill="1" applyBorder="1" applyAlignment="1">
      <alignment horizontal="center" vertical="top" wrapText="1"/>
    </xf>
    <xf numFmtId="0" fontId="0" fillId="15" borderId="2" xfId="0" applyFill="1" applyBorder="1" applyAlignment="1">
      <alignment vertical="top" wrapText="1"/>
    </xf>
    <xf numFmtId="49" fontId="15" fillId="13" borderId="0" xfId="2" applyFill="1" applyBorder="1" applyAlignment="1">
      <alignment vertical="top" wrapText="1"/>
    </xf>
    <xf numFmtId="0" fontId="0" fillId="0" borderId="0" xfId="0" applyAlignment="1">
      <alignment vertical="top"/>
    </xf>
    <xf numFmtId="0" fontId="19" fillId="13" borderId="2" xfId="4" applyFill="1" applyBorder="1" applyAlignment="1">
      <alignment vertical="top" wrapText="1"/>
    </xf>
    <xf numFmtId="0" fontId="0" fillId="13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13" fillId="1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13" fillId="16" borderId="2" xfId="0" applyFont="1" applyFill="1" applyBorder="1" applyAlignment="1">
      <alignment horizontal="center" vertical="center" readingOrder="2"/>
    </xf>
    <xf numFmtId="49" fontId="15" fillId="17" borderId="6" xfId="2" applyFill="1" applyBorder="1" applyAlignment="1">
      <alignment vertical="top"/>
    </xf>
    <xf numFmtId="49" fontId="15" fillId="17" borderId="0" xfId="2" applyFill="1" applyBorder="1" applyAlignment="1">
      <alignment vertical="top" wrapText="1"/>
    </xf>
    <xf numFmtId="0" fontId="7" fillId="0" borderId="0" xfId="0" applyFont="1" applyAlignment="1">
      <alignment horizontal="justify" vertical="top" readingOrder="2"/>
    </xf>
    <xf numFmtId="0" fontId="19" fillId="17" borderId="2" xfId="4" applyFill="1" applyBorder="1" applyAlignment="1">
      <alignment vertical="top" wrapText="1"/>
    </xf>
    <xf numFmtId="0" fontId="0" fillId="17" borderId="2" xfId="0" applyFill="1" applyBorder="1" applyAlignment="1">
      <alignment vertical="top" wrapText="1"/>
    </xf>
    <xf numFmtId="0" fontId="13" fillId="18" borderId="2" xfId="0" applyFont="1" applyFill="1" applyBorder="1" applyAlignment="1">
      <alignment vertical="top"/>
    </xf>
    <xf numFmtId="49" fontId="15" fillId="19" borderId="6" xfId="2" applyFill="1" applyBorder="1" applyAlignment="1">
      <alignment vertical="top"/>
    </xf>
    <xf numFmtId="49" fontId="15" fillId="19" borderId="0" xfId="2" applyFill="1" applyBorder="1" applyAlignment="1">
      <alignment vertical="top" wrapText="1"/>
    </xf>
    <xf numFmtId="0" fontId="19" fillId="19" borderId="2" xfId="4" applyFill="1" applyBorder="1" applyAlignment="1">
      <alignment vertical="top" wrapText="1"/>
    </xf>
    <xf numFmtId="0" fontId="0" fillId="19" borderId="2" xfId="0" applyFill="1" applyBorder="1" applyAlignment="1">
      <alignment vertical="top" wrapText="1"/>
    </xf>
    <xf numFmtId="3" fontId="0" fillId="19" borderId="2" xfId="0" applyNumberFormat="1" applyFill="1" applyBorder="1" applyAlignment="1">
      <alignment vertical="top" wrapText="1"/>
    </xf>
    <xf numFmtId="0" fontId="0" fillId="20" borderId="0" xfId="0" applyFill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17" fillId="13" borderId="4" xfId="0" applyFont="1" applyFill="1" applyBorder="1" applyAlignment="1">
      <alignment horizontal="center" vertical="top" wrapText="1" readingOrder="2"/>
    </xf>
    <xf numFmtId="0" fontId="17" fillId="13" borderId="3" xfId="0" applyFont="1" applyFill="1" applyBorder="1" applyAlignment="1">
      <alignment horizontal="center" vertical="top" wrapText="1" readingOrder="2"/>
    </xf>
  </cellXfs>
  <cellStyles count="5">
    <cellStyle name="Comma 3" xfId="3"/>
    <cellStyle name="Normal" xfId="0" builtinId="0"/>
    <cellStyle name="היפר-קישור" xfId="1" builtinId="8"/>
    <cellStyle name="כותרת 1" xfId="2" builtinId="16" customBuiltin="1"/>
    <cellStyle name="כותרת 2" xfId="4" builtinId="17"/>
  </cellStyles>
  <dxfs count="3"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ממוצע זירות</a:t>
            </a:r>
          </a:p>
        </c:rich>
      </c:tx>
      <c:layout>
        <c:manualLayout>
          <c:xMode val="edge"/>
          <c:yMode val="edge"/>
          <c:x val="0.39906971759342674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מחוון!$A$67</c:f>
              <c:strCache>
                <c:ptCount val="1"/>
                <c:pt idx="0">
                  <c:v>רשות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מחוון!$B$67</c:f>
              <c:numCache>
                <c:formatCode>0.0</c:formatCode>
                <c:ptCount val="1"/>
                <c:pt idx="0">
                  <c:v>4.5909090909090908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F-414D-94B1-09DDC3C7713A}"/>
            </c:ext>
          </c:extLst>
        </c:ser>
        <c:ser>
          <c:idx val="1"/>
          <c:order val="1"/>
          <c:tx>
            <c:strRef>
              <c:f>מחוון!$A$68</c:f>
              <c:strCache>
                <c:ptCount val="1"/>
                <c:pt idx="0">
                  <c:v>נשות מקצוע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מחוון!$B$68</c:f>
              <c:numCache>
                <c:formatCode>0.0</c:formatCode>
                <c:ptCount val="1"/>
                <c:pt idx="0">
                  <c:v>3.8333333333333335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F-414D-94B1-09DDC3C7713A}"/>
            </c:ext>
          </c:extLst>
        </c:ser>
        <c:ser>
          <c:idx val="2"/>
          <c:order val="2"/>
          <c:tx>
            <c:strRef>
              <c:f>מחוון!$A$69</c:f>
              <c:strCache>
                <c:ptCount val="1"/>
                <c:pt idx="0">
                  <c:v>הורים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מחוון!$B$69</c:f>
              <c:numCache>
                <c:formatCode>0.0</c:formatCode>
                <c:ptCount val="1"/>
                <c:pt idx="0">
                  <c:v>4.4545454545454541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F-414D-94B1-09DDC3C7713A}"/>
            </c:ext>
          </c:extLst>
        </c:ser>
        <c:ser>
          <c:idx val="3"/>
          <c:order val="3"/>
          <c:tx>
            <c:strRef>
              <c:f>מחוון!$A$70</c:f>
              <c:strCache>
                <c:ptCount val="1"/>
                <c:pt idx="0">
                  <c:v>מסגרות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מחוון!$B$70</c:f>
              <c:numCache>
                <c:formatCode>0.0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F-414D-94B1-09DDC3C77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4331400"/>
        <c:axId val="494332056"/>
      </c:barChart>
      <c:catAx>
        <c:axId val="4943314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94332056"/>
        <c:crosses val="autoZero"/>
        <c:auto val="1"/>
        <c:lblAlgn val="ctr"/>
        <c:lblOffset val="100"/>
        <c:noMultiLvlLbl val="0"/>
      </c:catAx>
      <c:valAx>
        <c:axId val="4943320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9433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8F-43DD-8954-5B01AF7E1C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8F-43DD-8954-5B01AF7E1C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8F-43DD-8954-5B01AF7E1C07}"/>
              </c:ext>
            </c:extLst>
          </c:dPt>
          <c:cat>
            <c:strRef>
              <c:f>[2]גיליון1!$J$12:$L$12</c:f>
              <c:strCache>
                <c:ptCount val="3"/>
                <c:pt idx="0">
                  <c:v>מניעה</c:v>
                </c:pt>
                <c:pt idx="1">
                  <c:v>איתור</c:v>
                </c:pt>
                <c:pt idx="2">
                  <c:v>טיפול</c:v>
                </c:pt>
              </c:strCache>
            </c:strRef>
          </c:cat>
          <c:val>
            <c:numRef>
              <c:f>[2]גיליון1!$J$13:$L$13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8F-43DD-8954-5B01AF7E1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54-4EB3-8F81-5035C15FE1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54-4EB3-8F81-5035C15FE1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54-4EB3-8F81-5035C15FE139}"/>
              </c:ext>
            </c:extLst>
          </c:dPt>
          <c:cat>
            <c:strRef>
              <c:f>[2]גיליון1!$K$3:$M$3</c:f>
              <c:strCache>
                <c:ptCount val="3"/>
                <c:pt idx="0">
                  <c:v>סיכון</c:v>
                </c:pt>
                <c:pt idx="1">
                  <c:v>משולב</c:v>
                </c:pt>
                <c:pt idx="2">
                  <c:v>אוניברסלי</c:v>
                </c:pt>
              </c:strCache>
            </c:strRef>
          </c:cat>
          <c:val>
            <c:numRef>
              <c:f>[2]גיליון1!$K$4:$M$4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54-4EB3-8F81-5035C15F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1019176</xdr:colOff>
      <xdr:row>63</xdr:row>
      <xdr:rowOff>123831</xdr:rowOff>
    </xdr:from>
    <xdr:to>
      <xdr:col>6</xdr:col>
      <xdr:colOff>19050</xdr:colOff>
      <xdr:row>78</xdr:row>
      <xdr:rowOff>152406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762001</xdr:colOff>
      <xdr:row>14</xdr:row>
      <xdr:rowOff>9525</xdr:rowOff>
    </xdr:from>
    <xdr:to>
      <xdr:col>13</xdr:col>
      <xdr:colOff>76200</xdr:colOff>
      <xdr:row>19</xdr:row>
      <xdr:rowOff>504825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657225</xdr:colOff>
      <xdr:row>4</xdr:row>
      <xdr:rowOff>180976</xdr:rowOff>
    </xdr:from>
    <xdr:to>
      <xdr:col>13</xdr:col>
      <xdr:colOff>47626</xdr:colOff>
      <xdr:row>9</xdr:row>
      <xdr:rowOff>133350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tif\OneDrive%20-%20Rashi%20Foundation\&#1502;&#1497;&#1494;&#1501;%20&#1492;&#1497;&#1504;&#1511;&#1493;&#1514;\&#1497;&#1510;&#1497;&#1488;&#1492;%20&#1502;&#1492;&#1497;&#1497;&#1513;&#1493;&#1489;&#1497;&#1501;%20-%20&#1502;&#1497;&#1494;&#1501;%202\&#1514;&#1499;&#1504;&#1493;&#1503;%20&#1492;&#1512;&#1495;&#1489;&#1492;\&#1502;&#1497;&#1494;&#1501;%202%20-%20&#1514;&#1499;&#1504;&#1493;&#1503;%20&#1492;&#1512;&#1495;&#1489;&#1492;%20&#1495;&#1510;&#1493;&#1512;%20&#1492;&#1490;&#1500;&#1497;&#1500;&#1497;&#151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tif\OneDrive%20-%20Rashi%20Foundation\&#1502;&#1497;&#1494;&#1501;%20&#1492;&#1497;&#1504;&#1511;&#1493;&#1514;\&#1497;&#1510;&#1497;&#1488;&#1492;%20&#1502;&#1492;&#1497;&#1497;&#1513;&#1493;&#1489;&#1497;&#1501;%20-%20&#1502;&#1497;&#1494;&#1501;%202\&#1514;&#1499;&#1504;&#1493;&#1503;%20&#1492;&#1512;&#1495;&#1489;&#1492;\&#1514;&#1499;&#1504;&#1493;&#1503;%20&#1492;&#1512;&#1495;&#1489;&#1492;%20&#1495;&#1510;&#1493;&#1512;%20&#1492;&#1490;&#1500;&#1497;&#1500;&#1497;&#1514;%20-%20&#1488;&#1495;&#1512;&#1497;%20&#1491;&#1497;&#1493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3">
          <cell r="J3" t="str">
            <v>סיכון</v>
          </cell>
          <cell r="K3" t="str">
            <v>משולב</v>
          </cell>
          <cell r="L3" t="str">
            <v>אוניברסלי</v>
          </cell>
        </row>
        <row r="4">
          <cell r="J4">
            <v>2</v>
          </cell>
          <cell r="K4">
            <v>0</v>
          </cell>
          <cell r="L4">
            <v>8</v>
          </cell>
        </row>
        <row r="12">
          <cell r="J12" t="str">
            <v>מניעה</v>
          </cell>
          <cell r="K12" t="str">
            <v>איתור</v>
          </cell>
          <cell r="L12" t="str">
            <v>טיפול</v>
          </cell>
        </row>
        <row r="13">
          <cell r="J13">
            <v>5</v>
          </cell>
          <cell r="K13">
            <v>2</v>
          </cell>
          <cell r="L13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3">
          <cell r="K3" t="str">
            <v>סיכון</v>
          </cell>
          <cell r="L3" t="str">
            <v>משולב</v>
          </cell>
          <cell r="M3" t="str">
            <v>אוניברסלי</v>
          </cell>
        </row>
        <row r="4">
          <cell r="K4">
            <v>1</v>
          </cell>
          <cell r="L4">
            <v>6</v>
          </cell>
          <cell r="M4">
            <v>3</v>
          </cell>
        </row>
        <row r="12">
          <cell r="J12" t="str">
            <v>מניעה</v>
          </cell>
          <cell r="K12" t="str">
            <v>איתור</v>
          </cell>
          <cell r="L12" t="str">
            <v>טיפול</v>
          </cell>
        </row>
        <row r="13">
          <cell r="J13">
            <v>5</v>
          </cell>
          <cell r="K13">
            <v>2</v>
          </cell>
          <cell r="L1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ents.education.gov.il/prhnet/parents/parents-training/abou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rightToLeft="1" zoomScale="95" zoomScaleNormal="95" workbookViewId="0">
      <pane xSplit="2" ySplit="2" topLeftCell="C9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" defaultRowHeight="14.25" x14ac:dyDescent="0.2"/>
  <cols>
    <col min="1" max="2" width="9" style="4"/>
    <col min="3" max="3" width="34.125" style="4" customWidth="1"/>
    <col min="4" max="8" width="9" style="31"/>
    <col min="9" max="9" width="9" style="32"/>
    <col min="10" max="10" width="43.875" style="4" customWidth="1"/>
    <col min="11" max="16384" width="9" style="4"/>
  </cols>
  <sheetData>
    <row r="1" spans="1:10" ht="37.5" x14ac:dyDescent="0.2">
      <c r="A1" s="91" t="s">
        <v>121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" customHeight="1" x14ac:dyDescent="0.2">
      <c r="A2" s="6"/>
      <c r="B2" s="6"/>
      <c r="C2" s="6"/>
      <c r="D2" s="9">
        <v>1</v>
      </c>
      <c r="E2" s="10">
        <v>2</v>
      </c>
      <c r="F2" s="11">
        <v>3</v>
      </c>
      <c r="G2" s="12">
        <v>4</v>
      </c>
      <c r="H2" s="13">
        <v>5</v>
      </c>
      <c r="I2" s="14"/>
      <c r="J2" s="6"/>
    </row>
    <row r="3" spans="1:10" ht="75" x14ac:dyDescent="0.2">
      <c r="A3" s="6" t="s">
        <v>56</v>
      </c>
      <c r="B3" s="6" t="s">
        <v>0</v>
      </c>
      <c r="C3" s="6" t="s">
        <v>1</v>
      </c>
      <c r="D3" s="15" t="s">
        <v>2</v>
      </c>
      <c r="E3" s="16" t="s">
        <v>3</v>
      </c>
      <c r="F3" s="17" t="s">
        <v>57</v>
      </c>
      <c r="G3" s="18" t="s">
        <v>58</v>
      </c>
      <c r="H3" s="19" t="s">
        <v>4</v>
      </c>
      <c r="I3" s="20"/>
      <c r="J3" s="6" t="s">
        <v>5</v>
      </c>
    </row>
    <row r="4" spans="1:10" ht="31.5" x14ac:dyDescent="0.2">
      <c r="A4" s="21" t="s">
        <v>6</v>
      </c>
      <c r="B4" s="22" t="s">
        <v>7</v>
      </c>
      <c r="C4" s="1" t="s">
        <v>8</v>
      </c>
      <c r="D4" s="23"/>
      <c r="E4" s="24"/>
      <c r="F4" s="23"/>
      <c r="G4" s="23"/>
      <c r="H4" s="23">
        <v>5</v>
      </c>
      <c r="I4" s="25">
        <f>SUM(D4:H4)</f>
        <v>5</v>
      </c>
      <c r="J4" s="1"/>
    </row>
    <row r="5" spans="1:10" ht="31.5" x14ac:dyDescent="0.2">
      <c r="A5" s="21" t="s">
        <v>6</v>
      </c>
      <c r="B5" s="22"/>
      <c r="C5" s="1" t="s">
        <v>9</v>
      </c>
      <c r="D5" s="23"/>
      <c r="E5" s="23"/>
      <c r="F5" s="23"/>
      <c r="G5" s="24"/>
      <c r="H5" s="23">
        <v>5</v>
      </c>
      <c r="I5" s="25">
        <f t="shared" ref="I5:I61" si="0">SUM(D5:H5)</f>
        <v>5</v>
      </c>
      <c r="J5" s="1"/>
    </row>
    <row r="6" spans="1:10" ht="15.75" x14ac:dyDescent="0.2">
      <c r="A6" s="21" t="s">
        <v>6</v>
      </c>
      <c r="B6" s="22"/>
      <c r="C6" s="1" t="s">
        <v>10</v>
      </c>
      <c r="D6" s="23"/>
      <c r="E6" s="23"/>
      <c r="F6" s="23"/>
      <c r="G6" s="23"/>
      <c r="H6" s="24">
        <v>5</v>
      </c>
      <c r="I6" s="25">
        <f t="shared" si="0"/>
        <v>5</v>
      </c>
      <c r="J6" s="1"/>
    </row>
    <row r="7" spans="1:10" ht="31.5" x14ac:dyDescent="0.2">
      <c r="A7" s="21" t="s">
        <v>6</v>
      </c>
      <c r="B7" s="22"/>
      <c r="C7" s="1" t="s">
        <v>11</v>
      </c>
      <c r="D7" s="23"/>
      <c r="E7" s="23"/>
      <c r="F7" s="23"/>
      <c r="G7" s="24"/>
      <c r="H7" s="23">
        <v>5</v>
      </c>
      <c r="I7" s="25">
        <f t="shared" si="0"/>
        <v>5</v>
      </c>
      <c r="J7" s="1"/>
    </row>
    <row r="8" spans="1:10" ht="15.75" x14ac:dyDescent="0.2">
      <c r="A8" s="21" t="s">
        <v>6</v>
      </c>
      <c r="B8" s="22" t="s">
        <v>12</v>
      </c>
      <c r="C8" s="1" t="s">
        <v>13</v>
      </c>
      <c r="D8" s="23"/>
      <c r="E8" s="23"/>
      <c r="F8" s="23"/>
      <c r="G8" s="23"/>
      <c r="H8" s="24">
        <v>5</v>
      </c>
      <c r="I8" s="25">
        <f t="shared" si="0"/>
        <v>5</v>
      </c>
      <c r="J8" s="1"/>
    </row>
    <row r="9" spans="1:10" ht="15.75" x14ac:dyDescent="0.2">
      <c r="A9" s="21" t="s">
        <v>6</v>
      </c>
      <c r="B9" s="22"/>
      <c r="C9" s="1" t="s">
        <v>14</v>
      </c>
      <c r="D9" s="23"/>
      <c r="E9" s="23">
        <v>2</v>
      </c>
      <c r="F9" s="23"/>
      <c r="G9" s="23"/>
      <c r="H9" s="24"/>
      <c r="I9" s="25">
        <f t="shared" si="0"/>
        <v>2</v>
      </c>
      <c r="J9" s="1"/>
    </row>
    <row r="10" spans="1:10" ht="15.75" x14ac:dyDescent="0.2">
      <c r="A10" s="21" t="s">
        <v>6</v>
      </c>
      <c r="B10" s="22" t="s">
        <v>15</v>
      </c>
      <c r="C10" s="1" t="s">
        <v>16</v>
      </c>
      <c r="D10" s="23"/>
      <c r="E10" s="23"/>
      <c r="F10" s="23"/>
      <c r="G10" s="23"/>
      <c r="H10" s="24">
        <v>5</v>
      </c>
      <c r="I10" s="25">
        <f t="shared" si="0"/>
        <v>5</v>
      </c>
      <c r="J10" s="1"/>
    </row>
    <row r="11" spans="1:10" ht="15.75" x14ac:dyDescent="0.2">
      <c r="A11" s="21" t="s">
        <v>6</v>
      </c>
      <c r="B11" s="22"/>
      <c r="C11" s="1" t="s">
        <v>17</v>
      </c>
      <c r="D11" s="23"/>
      <c r="E11" s="23"/>
      <c r="F11" s="23"/>
      <c r="G11" s="23"/>
      <c r="H11" s="23">
        <v>5</v>
      </c>
      <c r="I11" s="25">
        <f t="shared" si="0"/>
        <v>5</v>
      </c>
      <c r="J11" s="1"/>
    </row>
    <row r="12" spans="1:10" ht="31.5" x14ac:dyDescent="0.2">
      <c r="A12" s="21" t="s">
        <v>6</v>
      </c>
      <c r="B12" s="22"/>
      <c r="C12" s="1" t="s">
        <v>18</v>
      </c>
      <c r="D12" s="23"/>
      <c r="E12" s="23"/>
      <c r="F12" s="23"/>
      <c r="G12" s="23"/>
      <c r="H12" s="24">
        <v>5</v>
      </c>
      <c r="I12" s="25">
        <f t="shared" si="0"/>
        <v>5</v>
      </c>
      <c r="J12" s="1"/>
    </row>
    <row r="13" spans="1:10" ht="15.75" x14ac:dyDescent="0.2">
      <c r="A13" s="21" t="s">
        <v>6</v>
      </c>
      <c r="B13" s="22"/>
      <c r="C13" s="1" t="s">
        <v>19</v>
      </c>
      <c r="D13" s="23"/>
      <c r="E13" s="23"/>
      <c r="F13" s="23"/>
      <c r="G13" s="23"/>
      <c r="H13" s="23">
        <v>5</v>
      </c>
      <c r="I13" s="25">
        <f t="shared" si="0"/>
        <v>5</v>
      </c>
      <c r="J13" s="1"/>
    </row>
    <row r="14" spans="1:10" ht="15.75" x14ac:dyDescent="0.2">
      <c r="A14" s="21" t="s">
        <v>6</v>
      </c>
      <c r="B14" s="22" t="s">
        <v>20</v>
      </c>
      <c r="C14" s="1" t="s">
        <v>21</v>
      </c>
      <c r="D14" s="23"/>
      <c r="E14" s="23"/>
      <c r="F14" s="23"/>
      <c r="G14" s="23"/>
      <c r="H14" s="24">
        <v>5</v>
      </c>
      <c r="I14" s="25">
        <f t="shared" si="0"/>
        <v>5</v>
      </c>
      <c r="J14" s="1"/>
    </row>
    <row r="15" spans="1:10" ht="15.75" x14ac:dyDescent="0.2">
      <c r="A15" s="21" t="s">
        <v>6</v>
      </c>
      <c r="B15" s="22"/>
      <c r="C15" s="1" t="s">
        <v>22</v>
      </c>
      <c r="D15" s="23"/>
      <c r="E15" s="24"/>
      <c r="F15" s="23"/>
      <c r="G15" s="23">
        <v>4</v>
      </c>
      <c r="H15" s="23"/>
      <c r="I15" s="25">
        <f t="shared" si="0"/>
        <v>4</v>
      </c>
      <c r="J15" s="1"/>
    </row>
    <row r="16" spans="1:10" ht="15.75" x14ac:dyDescent="0.2">
      <c r="A16" s="21" t="s">
        <v>6</v>
      </c>
      <c r="B16" s="22"/>
      <c r="C16" s="1" t="s">
        <v>23</v>
      </c>
      <c r="D16" s="23"/>
      <c r="E16" s="23">
        <v>2</v>
      </c>
      <c r="F16" s="23"/>
      <c r="G16" s="23"/>
      <c r="H16" s="24"/>
      <c r="I16" s="25">
        <f t="shared" si="0"/>
        <v>2</v>
      </c>
      <c r="J16" s="1"/>
    </row>
    <row r="17" spans="1:10" ht="31.5" x14ac:dyDescent="0.2">
      <c r="A17" s="21" t="s">
        <v>6</v>
      </c>
      <c r="B17" s="22"/>
      <c r="C17" s="1" t="s">
        <v>24</v>
      </c>
      <c r="D17" s="23"/>
      <c r="E17" s="24"/>
      <c r="F17" s="23"/>
      <c r="G17" s="23">
        <v>4</v>
      </c>
      <c r="H17" s="23"/>
      <c r="I17" s="25">
        <f t="shared" si="0"/>
        <v>4</v>
      </c>
      <c r="J17" s="1"/>
    </row>
    <row r="18" spans="1:10" ht="31.5" x14ac:dyDescent="0.2">
      <c r="A18" s="21" t="s">
        <v>6</v>
      </c>
      <c r="B18" s="22"/>
      <c r="C18" s="33" t="s">
        <v>25</v>
      </c>
      <c r="D18" s="23"/>
      <c r="E18" s="23"/>
      <c r="F18" s="23"/>
      <c r="G18" s="23"/>
      <c r="H18" s="23">
        <v>5</v>
      </c>
      <c r="I18" s="25">
        <f t="shared" si="0"/>
        <v>5</v>
      </c>
      <c r="J18" s="1"/>
    </row>
    <row r="19" spans="1:10" ht="15.75" x14ac:dyDescent="0.2">
      <c r="A19" s="21" t="s">
        <v>6</v>
      </c>
      <c r="B19" s="22" t="s">
        <v>26</v>
      </c>
      <c r="C19" s="1" t="s">
        <v>27</v>
      </c>
      <c r="D19" s="23"/>
      <c r="E19" s="23"/>
      <c r="F19" s="23"/>
      <c r="G19" s="23"/>
      <c r="H19" s="24">
        <v>5</v>
      </c>
      <c r="I19" s="25">
        <f t="shared" si="0"/>
        <v>5</v>
      </c>
      <c r="J19" s="1"/>
    </row>
    <row r="20" spans="1:10" ht="15.75" x14ac:dyDescent="0.2">
      <c r="A20" s="21" t="s">
        <v>6</v>
      </c>
      <c r="B20" s="22"/>
      <c r="C20" s="1" t="s">
        <v>28</v>
      </c>
      <c r="D20" s="23"/>
      <c r="E20" s="23"/>
      <c r="F20" s="23"/>
      <c r="G20" s="23"/>
      <c r="H20" s="24">
        <v>5</v>
      </c>
      <c r="I20" s="25">
        <f t="shared" si="0"/>
        <v>5</v>
      </c>
      <c r="J20" s="1"/>
    </row>
    <row r="21" spans="1:10" ht="15.75" x14ac:dyDescent="0.2">
      <c r="A21" s="21" t="s">
        <v>6</v>
      </c>
      <c r="B21" s="22"/>
      <c r="C21" s="1" t="s">
        <v>29</v>
      </c>
      <c r="D21" s="23"/>
      <c r="E21" s="23"/>
      <c r="F21" s="23"/>
      <c r="G21" s="23"/>
      <c r="H21" s="24">
        <v>5</v>
      </c>
      <c r="I21" s="25">
        <f t="shared" si="0"/>
        <v>5</v>
      </c>
      <c r="J21" s="1"/>
    </row>
    <row r="22" spans="1:10" ht="15.75" x14ac:dyDescent="0.2">
      <c r="A22" s="21" t="s">
        <v>6</v>
      </c>
      <c r="B22" s="22"/>
      <c r="C22" s="1" t="s">
        <v>30</v>
      </c>
      <c r="D22" s="23"/>
      <c r="E22" s="23"/>
      <c r="F22" s="23"/>
      <c r="G22" s="23"/>
      <c r="H22" s="24">
        <v>5</v>
      </c>
      <c r="I22" s="25">
        <f t="shared" si="0"/>
        <v>5</v>
      </c>
      <c r="J22" s="1"/>
    </row>
    <row r="23" spans="1:10" ht="15.75" x14ac:dyDescent="0.2">
      <c r="A23" s="21" t="s">
        <v>6</v>
      </c>
      <c r="B23" s="22"/>
      <c r="C23" s="1" t="s">
        <v>31</v>
      </c>
      <c r="D23" s="23"/>
      <c r="E23" s="23"/>
      <c r="F23" s="23"/>
      <c r="G23" s="23">
        <v>4</v>
      </c>
      <c r="H23" s="24"/>
      <c r="I23" s="25">
        <f t="shared" si="0"/>
        <v>4</v>
      </c>
      <c r="J23" s="1"/>
    </row>
    <row r="24" spans="1:10" ht="15.75" x14ac:dyDescent="0.2">
      <c r="A24" s="21" t="s">
        <v>6</v>
      </c>
      <c r="B24" s="22"/>
      <c r="C24" s="1" t="s">
        <v>32</v>
      </c>
      <c r="D24" s="23"/>
      <c r="E24" s="24"/>
      <c r="F24" s="23"/>
      <c r="G24" s="23"/>
      <c r="H24" s="23">
        <v>5</v>
      </c>
      <c r="I24" s="25">
        <f t="shared" si="0"/>
        <v>5</v>
      </c>
      <c r="J24" s="1"/>
    </row>
    <row r="25" spans="1:10" ht="15.75" x14ac:dyDescent="0.2">
      <c r="A25" s="21" t="s">
        <v>6</v>
      </c>
      <c r="B25" s="22"/>
      <c r="C25" s="1" t="s">
        <v>33</v>
      </c>
      <c r="D25" s="23"/>
      <c r="E25" s="23"/>
      <c r="F25" s="23"/>
      <c r="G25" s="23"/>
      <c r="H25" s="24">
        <v>5</v>
      </c>
      <c r="I25" s="25">
        <f t="shared" si="0"/>
        <v>5</v>
      </c>
      <c r="J25" s="1"/>
    </row>
    <row r="26" spans="1:10" ht="31.5" x14ac:dyDescent="0.2">
      <c r="A26" s="7" t="s">
        <v>53</v>
      </c>
      <c r="B26" s="26" t="s">
        <v>7</v>
      </c>
      <c r="C26" s="1" t="s">
        <v>34</v>
      </c>
      <c r="D26" s="23"/>
      <c r="E26" s="23"/>
      <c r="F26" s="23"/>
      <c r="G26" s="23"/>
      <c r="H26" s="24">
        <v>5</v>
      </c>
      <c r="I26" s="25">
        <f t="shared" si="0"/>
        <v>5</v>
      </c>
      <c r="J26" s="1"/>
    </row>
    <row r="27" spans="1:10" ht="31.5" x14ac:dyDescent="0.2">
      <c r="A27" s="7" t="s">
        <v>53</v>
      </c>
      <c r="B27" s="26"/>
      <c r="C27" s="1" t="s">
        <v>35</v>
      </c>
      <c r="D27" s="23"/>
      <c r="E27" s="23"/>
      <c r="F27" s="24"/>
      <c r="G27" s="23"/>
      <c r="H27" s="23">
        <v>5</v>
      </c>
      <c r="I27" s="25">
        <f t="shared" si="0"/>
        <v>5</v>
      </c>
      <c r="J27" s="1"/>
    </row>
    <row r="28" spans="1:10" ht="31.5" x14ac:dyDescent="0.2">
      <c r="A28" s="7" t="s">
        <v>53</v>
      </c>
      <c r="B28" s="26"/>
      <c r="C28" s="1" t="s">
        <v>36</v>
      </c>
      <c r="D28" s="24"/>
      <c r="E28" s="23"/>
      <c r="F28" s="23"/>
      <c r="G28" s="23">
        <v>4</v>
      </c>
      <c r="H28" s="23"/>
      <c r="I28" s="25">
        <f t="shared" si="0"/>
        <v>4</v>
      </c>
      <c r="J28" s="1"/>
    </row>
    <row r="29" spans="1:10" ht="31.5" x14ac:dyDescent="0.2">
      <c r="A29" s="7" t="s">
        <v>53</v>
      </c>
      <c r="B29" s="26"/>
      <c r="C29" s="1" t="s">
        <v>37</v>
      </c>
      <c r="D29" s="23"/>
      <c r="E29" s="23"/>
      <c r="F29" s="23">
        <v>3</v>
      </c>
      <c r="G29" s="23"/>
      <c r="H29" s="24"/>
      <c r="I29" s="25">
        <f t="shared" si="0"/>
        <v>3</v>
      </c>
      <c r="J29" s="1"/>
    </row>
    <row r="30" spans="1:10" ht="31.5" x14ac:dyDescent="0.2">
      <c r="A30" s="7" t="s">
        <v>53</v>
      </c>
      <c r="B30" s="26" t="s">
        <v>12</v>
      </c>
      <c r="C30" s="1" t="s">
        <v>68</v>
      </c>
      <c r="D30" s="23"/>
      <c r="E30" s="23"/>
      <c r="F30" s="24"/>
      <c r="G30" s="23"/>
      <c r="H30" s="23">
        <v>5</v>
      </c>
      <c r="I30" s="25">
        <f t="shared" si="0"/>
        <v>5</v>
      </c>
      <c r="J30" s="1"/>
    </row>
    <row r="31" spans="1:10" ht="31.5" x14ac:dyDescent="0.2">
      <c r="A31" s="7" t="s">
        <v>53</v>
      </c>
      <c r="B31" s="26"/>
      <c r="C31" s="1" t="s">
        <v>38</v>
      </c>
      <c r="D31" s="23"/>
      <c r="E31" s="24">
        <v>2</v>
      </c>
      <c r="F31" s="23"/>
      <c r="G31" s="23"/>
      <c r="H31" s="23"/>
      <c r="I31" s="25">
        <f t="shared" si="0"/>
        <v>2</v>
      </c>
      <c r="J31" s="1"/>
    </row>
    <row r="32" spans="1:10" ht="31.5" x14ac:dyDescent="0.2">
      <c r="A32" s="7" t="s">
        <v>53</v>
      </c>
      <c r="B32" s="26"/>
      <c r="C32" s="34" t="s">
        <v>69</v>
      </c>
      <c r="D32" s="23"/>
      <c r="E32" s="24"/>
      <c r="F32" s="23"/>
      <c r="G32" s="23"/>
      <c r="H32" s="23">
        <v>5</v>
      </c>
      <c r="I32" s="25"/>
      <c r="J32" s="1"/>
    </row>
    <row r="33" spans="1:10" ht="31.5" x14ac:dyDescent="0.2">
      <c r="A33" s="7" t="s">
        <v>53</v>
      </c>
      <c r="B33" s="26" t="s">
        <v>15</v>
      </c>
      <c r="C33" s="34" t="s">
        <v>70</v>
      </c>
      <c r="D33" s="23"/>
      <c r="E33" s="23"/>
      <c r="F33" s="23">
        <v>3</v>
      </c>
      <c r="G33" s="23"/>
      <c r="H33" s="23"/>
      <c r="I33" s="25">
        <f t="shared" si="0"/>
        <v>3</v>
      </c>
      <c r="J33" s="1"/>
    </row>
    <row r="34" spans="1:10" ht="31.5" x14ac:dyDescent="0.2">
      <c r="A34" s="7" t="s">
        <v>53</v>
      </c>
      <c r="B34" s="26" t="s">
        <v>20</v>
      </c>
      <c r="C34" s="1"/>
      <c r="D34" s="23"/>
      <c r="E34" s="23"/>
      <c r="F34" s="23"/>
      <c r="G34" s="23"/>
      <c r="H34" s="23"/>
      <c r="I34" s="25">
        <f t="shared" si="0"/>
        <v>0</v>
      </c>
      <c r="J34" s="1"/>
    </row>
    <row r="35" spans="1:10" ht="31.5" x14ac:dyDescent="0.2">
      <c r="A35" s="7" t="s">
        <v>53</v>
      </c>
      <c r="B35" s="26" t="s">
        <v>26</v>
      </c>
      <c r="C35" s="1" t="s">
        <v>39</v>
      </c>
      <c r="D35" s="24"/>
      <c r="E35" s="23"/>
      <c r="F35" s="23"/>
      <c r="G35" s="23">
        <v>4</v>
      </c>
      <c r="H35" s="23"/>
      <c r="I35" s="25">
        <f t="shared" si="0"/>
        <v>4</v>
      </c>
      <c r="J35" s="1"/>
    </row>
    <row r="36" spans="1:10" ht="31.5" x14ac:dyDescent="0.2">
      <c r="A36" s="7" t="s">
        <v>53</v>
      </c>
      <c r="B36" s="26"/>
      <c r="C36" s="1" t="s">
        <v>40</v>
      </c>
      <c r="D36" s="23"/>
      <c r="E36" s="23"/>
      <c r="F36" s="23"/>
      <c r="G36" s="23"/>
      <c r="H36" s="23">
        <v>5</v>
      </c>
      <c r="I36" s="25">
        <f t="shared" si="0"/>
        <v>5</v>
      </c>
      <c r="J36" s="1"/>
    </row>
    <row r="37" spans="1:10" ht="31.5" x14ac:dyDescent="0.2">
      <c r="A37" s="7" t="s">
        <v>53</v>
      </c>
      <c r="B37" s="26"/>
      <c r="C37" s="1" t="s">
        <v>41</v>
      </c>
      <c r="D37" s="23"/>
      <c r="E37" s="23"/>
      <c r="F37" s="23"/>
      <c r="G37" s="23"/>
      <c r="H37" s="24">
        <v>5</v>
      </c>
      <c r="I37" s="25">
        <f t="shared" si="0"/>
        <v>5</v>
      </c>
      <c r="J37" s="1"/>
    </row>
    <row r="38" spans="1:10" ht="31.5" x14ac:dyDescent="0.2">
      <c r="A38" s="7" t="s">
        <v>53</v>
      </c>
      <c r="B38" s="26"/>
      <c r="C38" s="34" t="s">
        <v>71</v>
      </c>
      <c r="D38" s="23"/>
      <c r="E38" s="23"/>
      <c r="F38" s="23"/>
      <c r="G38" s="23"/>
      <c r="H38" s="24">
        <v>5</v>
      </c>
      <c r="I38" s="25">
        <f t="shared" si="0"/>
        <v>5</v>
      </c>
      <c r="J38" s="25"/>
    </row>
    <row r="39" spans="1:10" ht="31.5" x14ac:dyDescent="0.2">
      <c r="A39" s="27" t="s">
        <v>42</v>
      </c>
      <c r="B39" s="28" t="s">
        <v>7</v>
      </c>
      <c r="C39" s="1" t="s">
        <v>72</v>
      </c>
      <c r="D39" s="23"/>
      <c r="E39" s="23"/>
      <c r="F39" s="23"/>
      <c r="G39" s="23"/>
      <c r="H39" s="24">
        <v>5</v>
      </c>
      <c r="I39" s="25">
        <f t="shared" si="0"/>
        <v>5</v>
      </c>
      <c r="J39" s="1"/>
    </row>
    <row r="40" spans="1:10" ht="15.75" x14ac:dyDescent="0.2">
      <c r="A40" s="27" t="s">
        <v>42</v>
      </c>
      <c r="B40" s="28"/>
      <c r="C40" s="1" t="s">
        <v>43</v>
      </c>
      <c r="D40" s="23"/>
      <c r="E40" s="23"/>
      <c r="F40" s="23"/>
      <c r="G40" s="23"/>
      <c r="H40" s="24">
        <v>5</v>
      </c>
      <c r="I40" s="25">
        <f t="shared" si="0"/>
        <v>5</v>
      </c>
      <c r="J40" s="1"/>
    </row>
    <row r="41" spans="1:10" ht="15.75" x14ac:dyDescent="0.2">
      <c r="A41" s="27" t="s">
        <v>42</v>
      </c>
      <c r="B41" s="28"/>
      <c r="C41" s="1" t="s">
        <v>44</v>
      </c>
      <c r="D41" s="23"/>
      <c r="E41" s="23"/>
      <c r="F41" s="24"/>
      <c r="G41" s="23"/>
      <c r="H41" s="23">
        <v>5</v>
      </c>
      <c r="I41" s="25">
        <f t="shared" si="0"/>
        <v>5</v>
      </c>
      <c r="J41" s="1"/>
    </row>
    <row r="42" spans="1:10" ht="15.75" x14ac:dyDescent="0.2">
      <c r="A42" s="27" t="s">
        <v>42</v>
      </c>
      <c r="B42" s="28"/>
      <c r="C42" s="1" t="s">
        <v>45</v>
      </c>
      <c r="D42" s="23"/>
      <c r="E42" s="23"/>
      <c r="F42" s="23"/>
      <c r="G42" s="23"/>
      <c r="H42" s="24">
        <v>5</v>
      </c>
      <c r="I42" s="25">
        <f t="shared" si="0"/>
        <v>5</v>
      </c>
      <c r="J42" s="1"/>
    </row>
    <row r="43" spans="1:10" ht="15.75" x14ac:dyDescent="0.2">
      <c r="A43" s="27" t="s">
        <v>42</v>
      </c>
      <c r="B43" s="28" t="s">
        <v>12</v>
      </c>
      <c r="C43" s="1" t="s">
        <v>46</v>
      </c>
      <c r="D43" s="23"/>
      <c r="E43" s="23"/>
      <c r="F43" s="24"/>
      <c r="G43" s="23"/>
      <c r="H43" s="23">
        <v>5</v>
      </c>
      <c r="I43" s="25">
        <f t="shared" si="0"/>
        <v>5</v>
      </c>
      <c r="J43" s="1"/>
    </row>
    <row r="44" spans="1:10" ht="15.75" x14ac:dyDescent="0.2">
      <c r="A44" s="27" t="s">
        <v>42</v>
      </c>
      <c r="B44" s="28"/>
      <c r="C44" s="1" t="s">
        <v>73</v>
      </c>
      <c r="D44" s="23"/>
      <c r="E44" s="23"/>
      <c r="F44" s="23"/>
      <c r="G44" s="23"/>
      <c r="H44" s="24">
        <v>5</v>
      </c>
      <c r="I44" s="25">
        <f t="shared" si="0"/>
        <v>5</v>
      </c>
      <c r="J44" s="1"/>
    </row>
    <row r="45" spans="1:10" ht="15.75" x14ac:dyDescent="0.2">
      <c r="A45" s="27" t="s">
        <v>42</v>
      </c>
      <c r="B45" s="28"/>
      <c r="C45" s="34" t="s">
        <v>67</v>
      </c>
      <c r="D45" s="23"/>
      <c r="E45" s="23"/>
      <c r="F45" s="23">
        <v>3</v>
      </c>
      <c r="G45" s="23"/>
      <c r="H45" s="24"/>
      <c r="I45" s="25">
        <f t="shared" si="0"/>
        <v>3</v>
      </c>
      <c r="J45" s="1"/>
    </row>
    <row r="46" spans="1:10" ht="15.75" x14ac:dyDescent="0.2">
      <c r="A46" s="27" t="s">
        <v>42</v>
      </c>
      <c r="B46" s="28" t="s">
        <v>15</v>
      </c>
      <c r="C46" s="1" t="s">
        <v>47</v>
      </c>
      <c r="D46" s="23"/>
      <c r="E46" s="24"/>
      <c r="F46" s="23"/>
      <c r="G46" s="23"/>
      <c r="H46" s="23">
        <v>5</v>
      </c>
      <c r="I46" s="25">
        <f t="shared" si="0"/>
        <v>5</v>
      </c>
      <c r="J46" s="1"/>
    </row>
    <row r="47" spans="1:10" ht="15.75" x14ac:dyDescent="0.2">
      <c r="A47" s="27" t="s">
        <v>42</v>
      </c>
      <c r="B47" s="28"/>
      <c r="C47" s="1" t="s">
        <v>48</v>
      </c>
      <c r="D47" s="24"/>
      <c r="E47" s="23"/>
      <c r="F47" s="23"/>
      <c r="G47" s="23"/>
      <c r="H47" s="23">
        <v>5</v>
      </c>
      <c r="I47" s="25">
        <f t="shared" si="0"/>
        <v>5</v>
      </c>
      <c r="J47" s="1"/>
    </row>
    <row r="48" spans="1:10" ht="28.5" x14ac:dyDescent="0.2">
      <c r="A48" s="27" t="s">
        <v>42</v>
      </c>
      <c r="B48" s="28" t="s">
        <v>20</v>
      </c>
      <c r="C48" s="2" t="s">
        <v>59</v>
      </c>
      <c r="D48" s="23">
        <v>1</v>
      </c>
      <c r="E48" s="23"/>
      <c r="F48" s="23"/>
      <c r="G48" s="23"/>
      <c r="H48" s="23"/>
      <c r="I48" s="25">
        <f t="shared" si="0"/>
        <v>1</v>
      </c>
      <c r="J48" s="1"/>
    </row>
    <row r="49" spans="1:10" ht="15.75" x14ac:dyDescent="0.2">
      <c r="A49" s="27" t="s">
        <v>42</v>
      </c>
      <c r="B49" s="28" t="s">
        <v>26</v>
      </c>
      <c r="C49" s="1" t="s">
        <v>40</v>
      </c>
      <c r="D49" s="23"/>
      <c r="E49" s="23"/>
      <c r="F49" s="23"/>
      <c r="G49" s="23"/>
      <c r="H49" s="23">
        <v>5</v>
      </c>
      <c r="I49" s="25">
        <f t="shared" si="0"/>
        <v>5</v>
      </c>
      <c r="J49" s="1"/>
    </row>
    <row r="50" spans="1:10" ht="15.75" x14ac:dyDescent="0.2">
      <c r="A50" s="27"/>
      <c r="B50" s="28"/>
      <c r="C50" s="34" t="s">
        <v>66</v>
      </c>
      <c r="D50" s="23"/>
      <c r="E50" s="23"/>
      <c r="F50" s="23"/>
      <c r="G50" s="23"/>
      <c r="H50" s="23">
        <v>5</v>
      </c>
      <c r="I50" s="25">
        <f t="shared" si="0"/>
        <v>5</v>
      </c>
      <c r="J50" s="1"/>
    </row>
    <row r="51" spans="1:10" ht="15.75" x14ac:dyDescent="0.2">
      <c r="A51" s="8" t="s">
        <v>52</v>
      </c>
      <c r="B51" s="29" t="s">
        <v>7</v>
      </c>
      <c r="C51" s="1" t="s">
        <v>35</v>
      </c>
      <c r="D51" s="23"/>
      <c r="E51" s="23"/>
      <c r="F51" s="23"/>
      <c r="G51" s="23"/>
      <c r="H51" s="23">
        <v>5</v>
      </c>
      <c r="I51" s="25">
        <f t="shared" si="0"/>
        <v>5</v>
      </c>
      <c r="J51" s="1"/>
    </row>
    <row r="52" spans="1:10" ht="15.75" x14ac:dyDescent="0.2">
      <c r="A52" s="8" t="s">
        <v>52</v>
      </c>
      <c r="B52" s="29" t="s">
        <v>12</v>
      </c>
      <c r="C52" s="1" t="s">
        <v>63</v>
      </c>
      <c r="D52" s="23"/>
      <c r="E52" s="23"/>
      <c r="F52" s="24"/>
      <c r="G52" s="23"/>
      <c r="H52" s="23">
        <v>5</v>
      </c>
      <c r="I52" s="25">
        <f t="shared" si="0"/>
        <v>5</v>
      </c>
      <c r="J52" s="1"/>
    </row>
    <row r="53" spans="1:10" ht="15.75" x14ac:dyDescent="0.2">
      <c r="A53" s="8"/>
      <c r="B53" s="29"/>
      <c r="C53" s="34" t="s">
        <v>65</v>
      </c>
      <c r="D53" s="23"/>
      <c r="E53" s="23"/>
      <c r="F53" s="24"/>
      <c r="G53" s="23"/>
      <c r="H53" s="23">
        <v>5</v>
      </c>
      <c r="I53" s="25">
        <f t="shared" si="0"/>
        <v>5</v>
      </c>
      <c r="J53" s="1"/>
    </row>
    <row r="54" spans="1:10" ht="15.75" x14ac:dyDescent="0.2">
      <c r="A54" s="8" t="s">
        <v>52</v>
      </c>
      <c r="B54" s="29" t="s">
        <v>15</v>
      </c>
      <c r="C54" s="1" t="s">
        <v>49</v>
      </c>
      <c r="D54" s="23"/>
      <c r="E54" s="23"/>
      <c r="F54" s="23">
        <v>3</v>
      </c>
      <c r="G54" s="24"/>
      <c r="H54" s="23"/>
      <c r="I54" s="25">
        <f t="shared" si="0"/>
        <v>3</v>
      </c>
      <c r="J54" s="1"/>
    </row>
    <row r="55" spans="1:10" ht="15.75" x14ac:dyDescent="0.2">
      <c r="A55" s="8" t="s">
        <v>52</v>
      </c>
      <c r="B55" s="29"/>
      <c r="C55" s="34" t="s">
        <v>62</v>
      </c>
      <c r="D55" s="23"/>
      <c r="E55" s="23"/>
      <c r="F55" s="23"/>
      <c r="G55" s="24">
        <v>4</v>
      </c>
      <c r="H55" s="23"/>
      <c r="I55" s="25">
        <f t="shared" si="0"/>
        <v>4</v>
      </c>
      <c r="J55" s="1"/>
    </row>
    <row r="56" spans="1:10" ht="31.5" x14ac:dyDescent="0.2">
      <c r="A56" s="8" t="s">
        <v>52</v>
      </c>
      <c r="B56" s="29"/>
      <c r="C56" s="1" t="s">
        <v>60</v>
      </c>
      <c r="D56" s="23"/>
      <c r="E56" s="23"/>
      <c r="F56" s="23"/>
      <c r="G56" s="24"/>
      <c r="H56" s="23">
        <v>5</v>
      </c>
      <c r="I56" s="25">
        <f t="shared" si="0"/>
        <v>5</v>
      </c>
      <c r="J56" s="1"/>
    </row>
    <row r="57" spans="1:10" ht="31.5" x14ac:dyDescent="0.2">
      <c r="A57" s="8" t="s">
        <v>52</v>
      </c>
      <c r="B57" s="29"/>
      <c r="C57" s="34" t="s">
        <v>61</v>
      </c>
      <c r="D57" s="23"/>
      <c r="E57" s="23"/>
      <c r="F57" s="23">
        <v>3</v>
      </c>
      <c r="G57" s="24"/>
      <c r="H57" s="23"/>
      <c r="I57" s="25">
        <f t="shared" si="0"/>
        <v>3</v>
      </c>
      <c r="J57" s="1"/>
    </row>
    <row r="58" spans="1:10" ht="31.5" x14ac:dyDescent="0.2">
      <c r="A58" s="8" t="s">
        <v>52</v>
      </c>
      <c r="B58" s="29"/>
      <c r="C58" s="34" t="s">
        <v>64</v>
      </c>
      <c r="D58" s="23"/>
      <c r="E58" s="23">
        <v>2</v>
      </c>
      <c r="F58" s="23"/>
      <c r="G58" s="24"/>
      <c r="H58" s="23"/>
      <c r="I58" s="25">
        <f t="shared" si="0"/>
        <v>2</v>
      </c>
      <c r="J58" s="1"/>
    </row>
    <row r="59" spans="1:10" ht="15.75" x14ac:dyDescent="0.2">
      <c r="A59" s="8" t="s">
        <v>52</v>
      </c>
      <c r="B59" s="29"/>
      <c r="C59" s="34" t="s">
        <v>74</v>
      </c>
      <c r="D59" s="23"/>
      <c r="E59" s="23"/>
      <c r="F59" s="23"/>
      <c r="G59" s="24"/>
      <c r="H59" s="23">
        <v>5</v>
      </c>
      <c r="I59" s="25">
        <f t="shared" si="0"/>
        <v>5</v>
      </c>
      <c r="J59" s="1"/>
    </row>
    <row r="60" spans="1:10" ht="15.75" x14ac:dyDescent="0.2">
      <c r="A60" s="8" t="s">
        <v>52</v>
      </c>
      <c r="B60" s="29" t="s">
        <v>20</v>
      </c>
      <c r="C60" s="3" t="s">
        <v>50</v>
      </c>
      <c r="D60" s="24"/>
      <c r="E60" s="23"/>
      <c r="F60" s="23">
        <v>3</v>
      </c>
      <c r="G60" s="23"/>
      <c r="H60" s="23"/>
      <c r="I60" s="25">
        <f t="shared" si="0"/>
        <v>3</v>
      </c>
      <c r="J60" s="1"/>
    </row>
    <row r="61" spans="1:10" ht="15.75" x14ac:dyDescent="0.2">
      <c r="A61" s="8" t="s">
        <v>52</v>
      </c>
      <c r="B61" s="29" t="s">
        <v>26</v>
      </c>
      <c r="C61" s="1" t="s">
        <v>51</v>
      </c>
      <c r="D61" s="23"/>
      <c r="E61" s="23"/>
      <c r="F61" s="23"/>
      <c r="G61" s="23"/>
      <c r="H61" s="24">
        <v>5</v>
      </c>
      <c r="I61" s="25">
        <f t="shared" si="0"/>
        <v>5</v>
      </c>
      <c r="J61" s="1"/>
    </row>
    <row r="66" spans="1:2" x14ac:dyDescent="0.2">
      <c r="A66" s="30" t="s">
        <v>55</v>
      </c>
      <c r="B66" s="30"/>
    </row>
    <row r="67" spans="1:2" x14ac:dyDescent="0.2">
      <c r="A67" s="30" t="s">
        <v>6</v>
      </c>
      <c r="B67" s="5">
        <f>AVERAGEIF(A:A,"=רשות",I:I)</f>
        <v>4.5909090909090908</v>
      </c>
    </row>
    <row r="68" spans="1:2" x14ac:dyDescent="0.2">
      <c r="A68" s="30" t="s">
        <v>53</v>
      </c>
      <c r="B68" s="5">
        <f>AVERAGEIF(A:A,"=נשות מקצוע",I:I)</f>
        <v>3.8333333333333335</v>
      </c>
    </row>
    <row r="69" spans="1:2" x14ac:dyDescent="0.2">
      <c r="A69" s="30" t="s">
        <v>42</v>
      </c>
      <c r="B69" s="5">
        <f>AVERAGEIF(A:A,"=הורים",I:I)</f>
        <v>4.4545454545454541</v>
      </c>
    </row>
    <row r="70" spans="1:2" x14ac:dyDescent="0.2">
      <c r="A70" s="30" t="s">
        <v>52</v>
      </c>
      <c r="B70" s="5">
        <f>AVERAGEIF(A:A,"=מסגרות",I:I)</f>
        <v>4</v>
      </c>
    </row>
  </sheetData>
  <mergeCells count="1">
    <mergeCell ref="A1:J1"/>
  </mergeCells>
  <hyperlinks>
    <hyperlink ref="C48" r:id="rId1" display="https://parents.education.gov.il/prhnet/parents/parents-training/about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קבועים!$A$3:$A$6</xm:f>
          </x14:formula1>
          <xm:sqref>A4:A61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rightToLeft="1" topLeftCell="A13" workbookViewId="0">
      <selection activeCell="B22" activeCellId="2" sqref="B5 B18 B22"/>
    </sheetView>
  </sheetViews>
  <sheetFormatPr defaultColWidth="9" defaultRowHeight="14.25" x14ac:dyDescent="0.2"/>
  <cols>
    <col min="1" max="1" width="31.75" style="37" customWidth="1"/>
    <col min="2" max="2" width="10.875" style="37" bestFit="1" customWidth="1"/>
    <col min="3" max="4" width="9" style="37"/>
    <col min="5" max="5" width="12" style="37" customWidth="1"/>
    <col min="6" max="6" width="13" style="37" customWidth="1"/>
    <col min="7" max="7" width="19" style="37" customWidth="1"/>
    <col min="8" max="8" width="18.5" style="37" customWidth="1"/>
    <col min="9" max="16384" width="9" style="37"/>
  </cols>
  <sheetData>
    <row r="1" spans="1:13" ht="47.25" x14ac:dyDescent="0.2">
      <c r="A1" s="58" t="s">
        <v>75</v>
      </c>
      <c r="B1" s="58" t="s">
        <v>77</v>
      </c>
      <c r="C1" s="58" t="s">
        <v>87</v>
      </c>
      <c r="D1" s="58" t="s">
        <v>76</v>
      </c>
      <c r="E1" s="58" t="s">
        <v>78</v>
      </c>
      <c r="F1" s="58" t="s">
        <v>88</v>
      </c>
      <c r="G1" s="58" t="s">
        <v>89</v>
      </c>
      <c r="H1" s="58" t="s">
        <v>90</v>
      </c>
    </row>
    <row r="2" spans="1:13" ht="17.25" x14ac:dyDescent="0.2">
      <c r="A2" s="39" t="s">
        <v>6</v>
      </c>
      <c r="B2" s="49"/>
      <c r="M2" s="38"/>
    </row>
    <row r="3" spans="1:13" ht="55.5" customHeight="1" x14ac:dyDescent="0.2">
      <c r="A3" s="48" t="s">
        <v>97</v>
      </c>
      <c r="B3" s="50">
        <v>9220</v>
      </c>
      <c r="C3" s="50" t="s">
        <v>79</v>
      </c>
      <c r="D3" s="50">
        <v>2000</v>
      </c>
      <c r="E3" s="61" t="s">
        <v>85</v>
      </c>
      <c r="F3" s="50"/>
      <c r="G3" s="50"/>
      <c r="H3" s="50" t="s">
        <v>114</v>
      </c>
    </row>
    <row r="4" spans="1:13" ht="39" customHeight="1" x14ac:dyDescent="0.2">
      <c r="A4" s="48" t="s">
        <v>91</v>
      </c>
      <c r="B4" s="50">
        <v>11635</v>
      </c>
      <c r="C4" s="50" t="s">
        <v>79</v>
      </c>
      <c r="D4" s="50">
        <v>8000</v>
      </c>
      <c r="E4" s="61" t="s">
        <v>85</v>
      </c>
      <c r="F4" s="50"/>
      <c r="G4" s="50" t="s">
        <v>116</v>
      </c>
      <c r="H4" s="50"/>
    </row>
    <row r="5" spans="1:13" ht="16.5" x14ac:dyDescent="0.2">
      <c r="A5" s="41" t="s">
        <v>103</v>
      </c>
      <c r="B5" s="51">
        <f>SUM(B3:B4)</f>
        <v>20855</v>
      </c>
      <c r="C5" s="54"/>
      <c r="D5" s="51">
        <f>SUM(D3:D4)</f>
        <v>10000</v>
      </c>
      <c r="E5" s="54"/>
      <c r="F5" s="54"/>
      <c r="G5" s="54"/>
      <c r="H5" s="54"/>
    </row>
    <row r="6" spans="1:13" ht="16.5" x14ac:dyDescent="0.2">
      <c r="A6" s="40"/>
      <c r="B6" s="40"/>
    </row>
    <row r="7" spans="1:13" ht="17.25" x14ac:dyDescent="0.2">
      <c r="A7" s="39" t="s">
        <v>42</v>
      </c>
      <c r="B7" s="40"/>
    </row>
    <row r="8" spans="1:13" ht="82.5" x14ac:dyDescent="0.2">
      <c r="A8" s="92" t="s">
        <v>98</v>
      </c>
      <c r="B8" s="55"/>
      <c r="C8" s="53" t="s">
        <v>79</v>
      </c>
      <c r="D8" s="53">
        <v>40000</v>
      </c>
      <c r="E8" s="62" t="s">
        <v>6</v>
      </c>
      <c r="F8" s="53" t="s">
        <v>117</v>
      </c>
      <c r="G8" s="53" t="s">
        <v>115</v>
      </c>
      <c r="H8" s="59" t="s">
        <v>120</v>
      </c>
    </row>
    <row r="9" spans="1:13" ht="49.5" customHeight="1" x14ac:dyDescent="0.2">
      <c r="A9" s="93"/>
      <c r="B9" s="53">
        <f>6250*7.5</f>
        <v>46875</v>
      </c>
      <c r="C9" s="53" t="s">
        <v>79</v>
      </c>
      <c r="D9" s="53">
        <v>75000</v>
      </c>
      <c r="E9" s="63" t="s">
        <v>85</v>
      </c>
      <c r="F9" s="53"/>
      <c r="G9" s="53" t="s">
        <v>115</v>
      </c>
      <c r="H9" s="53"/>
    </row>
    <row r="10" spans="1:13" ht="66" x14ac:dyDescent="0.2">
      <c r="A10" s="45" t="s">
        <v>99</v>
      </c>
      <c r="B10" s="53">
        <f>126*12*7.5</f>
        <v>11340</v>
      </c>
      <c r="C10" s="53" t="s">
        <v>79</v>
      </c>
      <c r="D10" s="53">
        <v>15000</v>
      </c>
      <c r="E10" s="63" t="s">
        <v>85</v>
      </c>
      <c r="F10" s="53"/>
      <c r="G10" s="53" t="s">
        <v>109</v>
      </c>
      <c r="H10" s="53" t="s">
        <v>108</v>
      </c>
    </row>
    <row r="11" spans="1:13" ht="33" x14ac:dyDescent="0.2">
      <c r="A11" s="46" t="s">
        <v>100</v>
      </c>
      <c r="B11" s="53">
        <f>250*8</f>
        <v>2000</v>
      </c>
      <c r="C11" s="53" t="s">
        <v>79</v>
      </c>
      <c r="D11" s="53">
        <v>2000</v>
      </c>
      <c r="E11" s="63" t="s">
        <v>85</v>
      </c>
      <c r="F11" s="53"/>
      <c r="G11" s="53" t="s">
        <v>110</v>
      </c>
      <c r="H11" s="53" t="s">
        <v>111</v>
      </c>
    </row>
    <row r="12" spans="1:13" s="60" customFormat="1" ht="33" customHeight="1" x14ac:dyDescent="0.2">
      <c r="A12" s="92" t="s">
        <v>101</v>
      </c>
      <c r="B12" s="59"/>
      <c r="C12" s="53"/>
      <c r="D12" s="53">
        <v>20000</v>
      </c>
      <c r="E12" s="64" t="s">
        <v>6</v>
      </c>
      <c r="F12" s="53"/>
      <c r="G12" s="53"/>
      <c r="H12" s="53"/>
    </row>
    <row r="13" spans="1:13" ht="82.5" x14ac:dyDescent="0.2">
      <c r="A13" s="93"/>
      <c r="B13" s="53">
        <f>45*24*7</f>
        <v>7560</v>
      </c>
      <c r="C13" s="53" t="s">
        <v>79</v>
      </c>
      <c r="D13" s="53">
        <v>20000</v>
      </c>
      <c r="E13" s="63" t="s">
        <v>85</v>
      </c>
      <c r="F13" s="53"/>
      <c r="G13" s="53" t="s">
        <v>118</v>
      </c>
      <c r="H13" s="53" t="s">
        <v>113</v>
      </c>
    </row>
    <row r="14" spans="1:13" ht="33" x14ac:dyDescent="0.2">
      <c r="A14" s="46" t="s">
        <v>95</v>
      </c>
      <c r="B14" s="53">
        <f>450*6</f>
        <v>2700</v>
      </c>
      <c r="C14" s="53" t="s">
        <v>79</v>
      </c>
      <c r="D14" s="53">
        <v>3000</v>
      </c>
      <c r="E14" s="63" t="s">
        <v>85</v>
      </c>
      <c r="F14" s="53"/>
      <c r="G14" s="53"/>
      <c r="H14" s="53" t="s">
        <v>112</v>
      </c>
    </row>
    <row r="15" spans="1:13" ht="15.75" customHeight="1" x14ac:dyDescent="0.2">
      <c r="A15" s="92" t="s">
        <v>102</v>
      </c>
      <c r="B15" s="53"/>
      <c r="C15" s="53" t="s">
        <v>79</v>
      </c>
      <c r="D15" s="53">
        <v>5000</v>
      </c>
      <c r="E15" s="63" t="s">
        <v>6</v>
      </c>
      <c r="F15" s="53"/>
      <c r="G15" s="53"/>
      <c r="H15" s="53"/>
    </row>
    <row r="16" spans="1:13" ht="33" x14ac:dyDescent="0.2">
      <c r="A16" s="93"/>
      <c r="B16" s="53">
        <f>210*4*7.5+42*2*7.5</f>
        <v>6930</v>
      </c>
      <c r="C16" s="53" t="s">
        <v>79</v>
      </c>
      <c r="D16" s="53">
        <v>5000</v>
      </c>
      <c r="E16" s="63" t="s">
        <v>85</v>
      </c>
      <c r="F16" s="53"/>
      <c r="G16" s="53" t="s">
        <v>119</v>
      </c>
      <c r="H16" s="53"/>
    </row>
    <row r="17" spans="1:8" ht="16.5" x14ac:dyDescent="0.2">
      <c r="A17" s="48" t="s">
        <v>92</v>
      </c>
      <c r="B17" s="52">
        <v>5000</v>
      </c>
      <c r="C17" s="53"/>
      <c r="D17" s="53">
        <v>5000</v>
      </c>
      <c r="E17" s="69" t="s">
        <v>85</v>
      </c>
      <c r="F17" s="54"/>
      <c r="G17" s="54"/>
      <c r="H17" s="54"/>
    </row>
    <row r="18" spans="1:8" ht="16.5" x14ac:dyDescent="0.2">
      <c r="A18" s="47" t="s">
        <v>104</v>
      </c>
      <c r="B18" s="42">
        <f>SUM(B9:B17)</f>
        <v>82405</v>
      </c>
      <c r="C18" s="54"/>
      <c r="D18" s="42">
        <f>SUM(D8:D17)</f>
        <v>190000</v>
      </c>
      <c r="E18" s="54"/>
      <c r="F18" s="54"/>
      <c r="G18" s="54"/>
      <c r="H18" s="54"/>
    </row>
    <row r="19" spans="1:8" ht="16.5" x14ac:dyDescent="0.2">
      <c r="A19" s="40"/>
      <c r="B19" s="40"/>
    </row>
    <row r="20" spans="1:8" ht="17.25" x14ac:dyDescent="0.2">
      <c r="A20" s="39" t="s">
        <v>93</v>
      </c>
      <c r="B20" s="40"/>
    </row>
    <row r="21" spans="1:8" ht="33" x14ac:dyDescent="0.2">
      <c r="A21" s="43" t="s">
        <v>94</v>
      </c>
      <c r="B21" s="44">
        <v>58000</v>
      </c>
      <c r="C21" s="53" t="s">
        <v>79</v>
      </c>
      <c r="D21" s="53">
        <v>15000</v>
      </c>
      <c r="E21" s="63" t="s">
        <v>85</v>
      </c>
      <c r="F21" s="54"/>
      <c r="G21" s="54"/>
      <c r="H21" s="54"/>
    </row>
    <row r="22" spans="1:8" ht="16.5" x14ac:dyDescent="0.2">
      <c r="A22" s="66" t="s">
        <v>96</v>
      </c>
      <c r="B22" s="67">
        <f>SUM(B21:B21)</f>
        <v>58000</v>
      </c>
      <c r="C22" s="53"/>
      <c r="D22" s="42">
        <f>SUM(D21)</f>
        <v>15000</v>
      </c>
      <c r="E22" s="65"/>
      <c r="F22" s="65"/>
      <c r="G22" s="65"/>
      <c r="H22" s="65"/>
    </row>
    <row r="23" spans="1:8" ht="16.5" x14ac:dyDescent="0.2">
      <c r="A23" s="56" t="s">
        <v>105</v>
      </c>
      <c r="B23" s="57">
        <f>SUM(B5,B18,B22)</f>
        <v>161260</v>
      </c>
      <c r="C23" s="53"/>
      <c r="D23" s="53"/>
      <c r="E23" s="65"/>
      <c r="F23" s="65"/>
      <c r="G23" s="65"/>
      <c r="H23" s="65"/>
    </row>
    <row r="24" spans="1:8" ht="16.5" x14ac:dyDescent="0.2">
      <c r="A24" s="56" t="s">
        <v>106</v>
      </c>
      <c r="B24" s="55"/>
      <c r="C24" s="53"/>
      <c r="D24" s="68">
        <f>D5+D18+D22</f>
        <v>215000</v>
      </c>
      <c r="E24" s="65"/>
      <c r="F24" s="65"/>
      <c r="G24" s="65"/>
      <c r="H24" s="65"/>
    </row>
    <row r="25" spans="1:8" ht="33" x14ac:dyDescent="0.2">
      <c r="A25" s="56" t="s">
        <v>107</v>
      </c>
      <c r="B25" s="54"/>
      <c r="C25" s="53"/>
      <c r="D25" s="68">
        <f>D24-D15-D12-D8</f>
        <v>150000</v>
      </c>
      <c r="E25" s="65"/>
      <c r="F25" s="65"/>
      <c r="G25" s="65"/>
      <c r="H25" s="65"/>
    </row>
  </sheetData>
  <mergeCells count="3">
    <mergeCell ref="A8:A9"/>
    <mergeCell ref="A12:A13"/>
    <mergeCell ref="A15:A16"/>
  </mergeCells>
  <conditionalFormatting sqref="E1:E2 E5:E1048576">
    <cfRule type="containsText" dxfId="2" priority="5" operator="containsText" text="ממשלתי">
      <formula>NOT(ISERROR(SEARCH("ממשלתי",E1)))</formula>
    </cfRule>
    <cfRule type="containsText" dxfId="1" priority="6" operator="containsText" text="פילנתרופיה">
      <formula>NOT(ISERROR(SEARCH("פילנתרופיה",E1)))</formula>
    </cfRule>
    <cfRule type="containsText" dxfId="0" priority="7" operator="containsText" text="רשות">
      <formula>NOT(ISERROR(SEARCH("רשות",E1)))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>
          <x14:formula1>
            <xm:f>קבועים!$C$2:$C$6</xm:f>
          </x14:formula1>
          <xm:sqref>E1:E1048576</xm:sqref>
        </x14:dataValidation>
        <x14:dataValidation type="list" errorStyle="information" allowBlank="1" showInputMessage="1" showErrorMessage="1">
          <x14:formula1>
            <xm:f>קבועים!$B$2:$B$4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tabSelected="1" workbookViewId="0">
      <selection activeCell="K12" sqref="K12:M13"/>
    </sheetView>
  </sheetViews>
  <sheetFormatPr defaultColWidth="9" defaultRowHeight="14.25" x14ac:dyDescent="0.2"/>
  <cols>
    <col min="1" max="7" width="13.375" style="37" customWidth="1"/>
    <col min="8" max="8" width="17.75" style="71" customWidth="1"/>
    <col min="9" max="9" width="11.625" style="71" customWidth="1"/>
    <col min="10" max="10" width="11.75" style="71" customWidth="1"/>
    <col min="11" max="16384" width="9" style="71"/>
  </cols>
  <sheetData>
    <row r="1" spans="1:13" ht="15.75" x14ac:dyDescent="0.2">
      <c r="A1" s="70" t="s">
        <v>122</v>
      </c>
      <c r="B1" s="70"/>
      <c r="C1" s="70"/>
      <c r="D1" s="70"/>
      <c r="E1" s="70"/>
    </row>
    <row r="2" spans="1:13" s="37" customFormat="1" ht="66" x14ac:dyDescent="0.2">
      <c r="A2" s="72" t="s">
        <v>123</v>
      </c>
      <c r="B2" s="72" t="s">
        <v>124</v>
      </c>
      <c r="C2" s="72" t="s">
        <v>125</v>
      </c>
      <c r="D2" s="72" t="s">
        <v>161</v>
      </c>
      <c r="E2" s="72" t="s">
        <v>126</v>
      </c>
      <c r="F2" s="72" t="s">
        <v>127</v>
      </c>
      <c r="G2" s="72" t="s">
        <v>128</v>
      </c>
      <c r="H2" s="72" t="s">
        <v>129</v>
      </c>
      <c r="I2" s="72" t="s">
        <v>130</v>
      </c>
    </row>
    <row r="3" spans="1:13" ht="15" x14ac:dyDescent="0.2">
      <c r="A3" s="73" t="s">
        <v>131</v>
      </c>
      <c r="B3" s="73">
        <v>756</v>
      </c>
      <c r="C3" s="73">
        <v>116</v>
      </c>
      <c r="D3" s="73"/>
      <c r="E3" s="74">
        <f>COUNTA($A$7:$A$17)</f>
        <v>10</v>
      </c>
      <c r="F3" s="74">
        <f>SUM($F$7:$F$17)</f>
        <v>635</v>
      </c>
      <c r="G3" s="74">
        <f>SUM($G$7:$G$17)</f>
        <v>1074</v>
      </c>
      <c r="H3" s="74">
        <f>SUM($F$21:$F$22)</f>
        <v>12</v>
      </c>
      <c r="I3" s="74">
        <f>SUM($G$21:$G$22)</f>
        <v>15</v>
      </c>
      <c r="K3" s="75" t="s">
        <v>132</v>
      </c>
      <c r="L3" s="75" t="s">
        <v>133</v>
      </c>
      <c r="M3" s="75" t="s">
        <v>134</v>
      </c>
    </row>
    <row r="4" spans="1:13" ht="15" x14ac:dyDescent="0.2">
      <c r="A4" s="76"/>
      <c r="B4" s="76"/>
      <c r="C4" s="76"/>
      <c r="D4" s="76"/>
      <c r="E4" s="76"/>
      <c r="F4" s="77"/>
      <c r="G4" s="77"/>
      <c r="K4" s="78">
        <f>COUNTIF($D$2:$D$17, K3)</f>
        <v>1</v>
      </c>
      <c r="L4" s="78">
        <f>COUNTIF($D$7:$D$17, L3)</f>
        <v>6</v>
      </c>
      <c r="M4" s="78">
        <f>COUNTIF($D$7:$D$17, M3)</f>
        <v>3</v>
      </c>
    </row>
    <row r="5" spans="1:13" ht="15.75" x14ac:dyDescent="0.2">
      <c r="A5" s="79" t="s">
        <v>135</v>
      </c>
      <c r="B5" s="80"/>
      <c r="C5" s="80"/>
      <c r="D5" s="80"/>
      <c r="E5" s="80"/>
      <c r="F5" s="80"/>
      <c r="G5" s="80"/>
      <c r="J5" s="81"/>
    </row>
    <row r="6" spans="1:13" ht="49.5" x14ac:dyDescent="0.2">
      <c r="A6" s="82" t="s">
        <v>75</v>
      </c>
      <c r="B6" s="82" t="s">
        <v>136</v>
      </c>
      <c r="C6" s="82" t="s">
        <v>137</v>
      </c>
      <c r="D6" s="82" t="s">
        <v>138</v>
      </c>
      <c r="E6" s="82" t="s">
        <v>139</v>
      </c>
      <c r="F6" s="82" t="s">
        <v>127</v>
      </c>
      <c r="G6" s="82" t="s">
        <v>128</v>
      </c>
    </row>
    <row r="7" spans="1:13" ht="28.5" x14ac:dyDescent="0.2">
      <c r="A7" s="83" t="s">
        <v>140</v>
      </c>
      <c r="B7" s="83"/>
      <c r="C7" s="83" t="s">
        <v>141</v>
      </c>
      <c r="D7" s="83" t="s">
        <v>134</v>
      </c>
      <c r="E7" s="83" t="s">
        <v>142</v>
      </c>
      <c r="F7" s="83">
        <v>247</v>
      </c>
      <c r="G7" s="83">
        <v>495</v>
      </c>
    </row>
    <row r="8" spans="1:13" x14ac:dyDescent="0.2">
      <c r="A8" s="83" t="s">
        <v>143</v>
      </c>
      <c r="B8" s="83"/>
      <c r="C8" s="83" t="s">
        <v>144</v>
      </c>
      <c r="D8" s="83" t="s">
        <v>133</v>
      </c>
      <c r="E8" s="83" t="s">
        <v>142</v>
      </c>
      <c r="F8" s="83">
        <v>25</v>
      </c>
      <c r="G8" s="83">
        <v>38</v>
      </c>
    </row>
    <row r="9" spans="1:13" x14ac:dyDescent="0.2">
      <c r="A9" s="83" t="s">
        <v>145</v>
      </c>
      <c r="B9" s="83"/>
      <c r="C9" s="83" t="s">
        <v>146</v>
      </c>
      <c r="D9" s="83" t="s">
        <v>133</v>
      </c>
      <c r="E9" s="83" t="s">
        <v>147</v>
      </c>
      <c r="F9" s="83">
        <v>39</v>
      </c>
      <c r="G9" s="83">
        <v>39</v>
      </c>
    </row>
    <row r="10" spans="1:13" x14ac:dyDescent="0.2">
      <c r="A10" s="83" t="s">
        <v>148</v>
      </c>
      <c r="B10" s="83"/>
      <c r="C10" s="83" t="s">
        <v>149</v>
      </c>
      <c r="D10" s="83" t="s">
        <v>133</v>
      </c>
      <c r="E10" s="83" t="s">
        <v>142</v>
      </c>
      <c r="F10" s="83">
        <v>0</v>
      </c>
      <c r="G10" s="83">
        <v>0</v>
      </c>
    </row>
    <row r="11" spans="1:13" x14ac:dyDescent="0.2">
      <c r="A11" s="83" t="s">
        <v>150</v>
      </c>
      <c r="B11" s="83"/>
      <c r="C11" s="83" t="s">
        <v>151</v>
      </c>
      <c r="D11" s="83" t="s">
        <v>134</v>
      </c>
      <c r="E11" s="83" t="s">
        <v>152</v>
      </c>
      <c r="F11" s="83">
        <v>50</v>
      </c>
      <c r="G11" s="83">
        <v>150</v>
      </c>
    </row>
    <row r="12" spans="1:13" ht="15" x14ac:dyDescent="0.2">
      <c r="A12" s="83" t="s">
        <v>153</v>
      </c>
      <c r="B12" s="83"/>
      <c r="C12" s="83" t="s">
        <v>144</v>
      </c>
      <c r="D12" s="83" t="s">
        <v>133</v>
      </c>
      <c r="E12" s="83" t="s">
        <v>147</v>
      </c>
      <c r="F12" s="83">
        <v>155</v>
      </c>
      <c r="G12" s="83">
        <v>286</v>
      </c>
      <c r="K12" s="84" t="s">
        <v>142</v>
      </c>
      <c r="L12" s="84" t="s">
        <v>152</v>
      </c>
      <c r="M12" s="84" t="s">
        <v>147</v>
      </c>
    </row>
    <row r="13" spans="1:13" ht="15" x14ac:dyDescent="0.2">
      <c r="A13" s="83" t="s">
        <v>154</v>
      </c>
      <c r="B13" s="83"/>
      <c r="C13" s="83" t="s">
        <v>151</v>
      </c>
      <c r="D13" s="83" t="s">
        <v>132</v>
      </c>
      <c r="E13" s="83" t="s">
        <v>147</v>
      </c>
      <c r="F13" s="83">
        <v>11</v>
      </c>
      <c r="G13" s="83">
        <v>8</v>
      </c>
      <c r="K13" s="84">
        <f>COUNTIF($E$2:$E$17, K12)</f>
        <v>5</v>
      </c>
      <c r="L13" s="84">
        <f>COUNTIF($E$2:$E$17, L12)</f>
        <v>2</v>
      </c>
      <c r="M13" s="84">
        <f>COUNTIF($E$2:$E$17, M12)</f>
        <v>3</v>
      </c>
    </row>
    <row r="14" spans="1:13" x14ac:dyDescent="0.2">
      <c r="A14" s="83" t="s">
        <v>155</v>
      </c>
      <c r="B14" s="83"/>
      <c r="C14" s="83" t="s">
        <v>146</v>
      </c>
      <c r="D14" s="83" t="s">
        <v>133</v>
      </c>
      <c r="E14" s="83" t="s">
        <v>152</v>
      </c>
      <c r="F14" s="83">
        <v>28</v>
      </c>
      <c r="G14" s="83">
        <v>28</v>
      </c>
    </row>
    <row r="15" spans="1:13" x14ac:dyDescent="0.2">
      <c r="A15" s="83" t="s">
        <v>156</v>
      </c>
      <c r="B15" s="83"/>
      <c r="C15" s="83" t="s">
        <v>149</v>
      </c>
      <c r="D15" s="83" t="s">
        <v>133</v>
      </c>
      <c r="E15" s="83" t="s">
        <v>142</v>
      </c>
      <c r="F15" s="83">
        <v>30</v>
      </c>
      <c r="G15" s="83">
        <v>30</v>
      </c>
    </row>
    <row r="16" spans="1:13" x14ac:dyDescent="0.2">
      <c r="A16" s="83" t="s">
        <v>157</v>
      </c>
      <c r="B16" s="83"/>
      <c r="C16" s="83" t="s">
        <v>146</v>
      </c>
      <c r="D16" s="83" t="s">
        <v>134</v>
      </c>
      <c r="E16" s="83" t="s">
        <v>142</v>
      </c>
      <c r="F16" s="83">
        <v>50</v>
      </c>
      <c r="G16" s="83"/>
    </row>
    <row r="17" spans="1:8" x14ac:dyDescent="0.2">
      <c r="A17" s="83"/>
      <c r="B17" s="83"/>
      <c r="C17" s="83"/>
      <c r="D17" s="83"/>
      <c r="E17" s="83"/>
      <c r="F17" s="83"/>
      <c r="G17" s="83"/>
    </row>
    <row r="19" spans="1:8" ht="15.75" x14ac:dyDescent="0.2">
      <c r="A19" s="85" t="s">
        <v>158</v>
      </c>
      <c r="B19" s="86"/>
      <c r="C19" s="86"/>
      <c r="D19" s="86"/>
      <c r="E19" s="86"/>
      <c r="F19" s="86"/>
      <c r="G19" s="86"/>
    </row>
    <row r="20" spans="1:8" ht="49.5" x14ac:dyDescent="0.2">
      <c r="A20" s="87" t="s">
        <v>75</v>
      </c>
      <c r="B20" s="87" t="s">
        <v>136</v>
      </c>
      <c r="C20" s="87" t="s">
        <v>137</v>
      </c>
      <c r="D20" s="87" t="s">
        <v>138</v>
      </c>
      <c r="E20" s="87" t="s">
        <v>139</v>
      </c>
      <c r="F20" s="87" t="s">
        <v>127</v>
      </c>
      <c r="G20" s="87" t="s">
        <v>128</v>
      </c>
    </row>
    <row r="21" spans="1:8" ht="71.25" x14ac:dyDescent="0.2">
      <c r="A21" s="88" t="s">
        <v>162</v>
      </c>
      <c r="B21" s="89">
        <v>50000</v>
      </c>
      <c r="C21" s="88" t="s">
        <v>159</v>
      </c>
      <c r="D21" s="88" t="s">
        <v>160</v>
      </c>
      <c r="E21" s="88" t="s">
        <v>147</v>
      </c>
      <c r="F21" s="88">
        <v>12</v>
      </c>
      <c r="G21" s="88">
        <v>15</v>
      </c>
      <c r="H21" s="90" t="s">
        <v>163</v>
      </c>
    </row>
    <row r="22" spans="1:8" x14ac:dyDescent="0.2">
      <c r="A22" s="88"/>
      <c r="B22" s="88"/>
      <c r="C22" s="88"/>
      <c r="D22" s="88"/>
      <c r="E22" s="88"/>
      <c r="F22" s="88"/>
      <c r="G22" s="88"/>
    </row>
  </sheetData>
  <dataValidations count="3">
    <dataValidation type="list" errorStyle="information" allowBlank="1" showInputMessage="1" showErrorMessage="1" sqref="D21:D22">
      <formula1>"אוניברסלי, משולב, סיכון"</formula1>
    </dataValidation>
    <dataValidation type="list" errorStyle="information" allowBlank="1" showErrorMessage="1" sqref="D7:D17">
      <formula1>"אוניברסלי, משולב, סיכון"</formula1>
    </dataValidation>
    <dataValidation type="list" errorStyle="information" allowBlank="1" showInputMessage="1" showErrorMessage="1" sqref="E7:E17 E21:E22">
      <formula1>"מניעה, איתור, טיפול"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rightToLeft="1" workbookViewId="0">
      <selection activeCell="C1" sqref="C1"/>
    </sheetView>
  </sheetViews>
  <sheetFormatPr defaultRowHeight="14.25" x14ac:dyDescent="0.2"/>
  <cols>
    <col min="1" max="1" width="16.875" customWidth="1"/>
    <col min="2" max="2" width="11.375" customWidth="1"/>
    <col min="3" max="3" width="13.125" customWidth="1"/>
  </cols>
  <sheetData>
    <row r="1" spans="1:3" ht="15" x14ac:dyDescent="0.25">
      <c r="B1" s="35" t="s">
        <v>82</v>
      </c>
      <c r="C1" s="36" t="s">
        <v>78</v>
      </c>
    </row>
    <row r="2" spans="1:3" x14ac:dyDescent="0.2">
      <c r="A2" t="s">
        <v>54</v>
      </c>
      <c r="B2" t="s">
        <v>79</v>
      </c>
      <c r="C2" t="s">
        <v>6</v>
      </c>
    </row>
    <row r="3" spans="1:3" x14ac:dyDescent="0.2">
      <c r="A3" t="s">
        <v>6</v>
      </c>
      <c r="B3" t="s">
        <v>80</v>
      </c>
      <c r="C3" t="s">
        <v>83</v>
      </c>
    </row>
    <row r="4" spans="1:3" x14ac:dyDescent="0.2">
      <c r="A4" t="s">
        <v>53</v>
      </c>
      <c r="B4" t="s">
        <v>81</v>
      </c>
      <c r="C4" t="s">
        <v>84</v>
      </c>
    </row>
    <row r="5" spans="1:3" x14ac:dyDescent="0.2">
      <c r="A5" t="s">
        <v>42</v>
      </c>
      <c r="C5" t="s">
        <v>85</v>
      </c>
    </row>
    <row r="6" spans="1:3" x14ac:dyDescent="0.2">
      <c r="A6" t="s">
        <v>52</v>
      </c>
      <c r="C6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CA3C55192FD694FAE71F527F903AA6F" ma:contentTypeVersion="12" ma:contentTypeDescription="צור מסמך חדש." ma:contentTypeScope="" ma:versionID="36fcdae207d035b77b5d5948bf80dc2c">
  <xsd:schema xmlns:xsd="http://www.w3.org/2001/XMLSchema" xmlns:xs="http://www.w3.org/2001/XMLSchema" xmlns:p="http://schemas.microsoft.com/office/2006/metadata/properties" xmlns:ns3="d152575b-fa6a-450f-81b0-14f98f67be56" xmlns:ns4="9b037b34-4aaf-4296-a64b-135ec9d4a84e" targetNamespace="http://schemas.microsoft.com/office/2006/metadata/properties" ma:root="true" ma:fieldsID="8bbf74ac1f9b372bd13901d91ec0be69" ns3:_="" ns4:_="">
    <xsd:import namespace="d152575b-fa6a-450f-81b0-14f98f67be56"/>
    <xsd:import namespace="9b037b34-4aaf-4296-a64b-135ec9d4a8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2575b-fa6a-450f-81b0-14f98f67be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37b34-4aaf-4296-a64b-135ec9d4a8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של רמז לשיתוף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8A6E7-1FA8-4006-8514-B9258281B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2575b-fa6a-450f-81b0-14f98f67be56"/>
    <ds:schemaRef ds:uri="9b037b34-4aaf-4296-a64b-135ec9d4a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1392B9-544F-4775-ABE3-0AEBCD5C6AB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152575b-fa6a-450f-81b0-14f98f67be56"/>
    <ds:schemaRef ds:uri="http://schemas.microsoft.com/office/2006/metadata/properties"/>
    <ds:schemaRef ds:uri="http://purl.org/dc/terms/"/>
    <ds:schemaRef ds:uri="9b037b34-4aaf-4296-a64b-135ec9d4a84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4847C9-8E95-4AA7-A829-4C9DAD3C85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מחוון</vt:lpstr>
      <vt:lpstr>פעילות</vt:lpstr>
      <vt:lpstr>הרחבה</vt:lpstr>
      <vt:lpstr>קבועים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 Feuchtwanger</dc:creator>
  <cp:lastModifiedBy>Ruti Feuchtwanger</cp:lastModifiedBy>
  <dcterms:created xsi:type="dcterms:W3CDTF">2020-07-19T09:48:25Z</dcterms:created>
  <dcterms:modified xsi:type="dcterms:W3CDTF">2021-02-23T13:35:34Z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0x010100CCA3C55192FD694FAE71F527F903AA6F</vt:lpwstr>
  </property>
</Properties>
</file>